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defaultThemeVersion="124226"/>
  <mc:AlternateContent xmlns:mc="http://schemas.openxmlformats.org/markup-compatibility/2006">
    <mc:Choice Requires="x15">
      <x15ac:absPath xmlns:x15ac="http://schemas.microsoft.com/office/spreadsheetml/2010/11/ac" url="C:\Users\ben\Desktop\"/>
    </mc:Choice>
  </mc:AlternateContent>
  <xr:revisionPtr revIDLastSave="0" documentId="13_ncr:1_{26A0D833-DA83-41E4-A165-30870C0547A7}" xr6:coauthVersionLast="32" xr6:coauthVersionMax="32" xr10:uidLastSave="{00000000-0000-0000-0000-000000000000}"/>
  <bookViews>
    <workbookView xWindow="45" yWindow="60" windowWidth="23325" windowHeight="11865" xr2:uid="{00000000-000D-0000-FFFF-FFFF00000000}"/>
  </bookViews>
  <sheets>
    <sheet name="The Calculator" sheetId="1" r:id="rId1"/>
  </sheets>
  <calcPr calcId="179017"/>
</workbook>
</file>

<file path=xl/calcChain.xml><?xml version="1.0" encoding="utf-8"?>
<calcChain xmlns="http://schemas.openxmlformats.org/spreadsheetml/2006/main">
  <c r="A27" i="1" l="1"/>
  <c r="B27" i="1" s="1"/>
  <c r="C26" i="1" l="1"/>
  <c r="Q25" i="1"/>
  <c r="Q26" i="1" s="1"/>
  <c r="Q22" i="1" s="1"/>
  <c r="L25" i="1"/>
  <c r="L26" i="1" s="1"/>
  <c r="L22" i="1" s="1"/>
  <c r="I26" i="1"/>
  <c r="H27" i="1" s="1"/>
  <c r="H25" i="1" s="1"/>
  <c r="H26" i="1" l="1"/>
  <c r="H24" i="1" s="1"/>
  <c r="E26" i="1" l="1"/>
  <c r="F27" i="1" s="1"/>
  <c r="F25" i="1" s="1"/>
  <c r="E27" i="1" l="1"/>
  <c r="F24" i="1" s="1"/>
  <c r="S31" i="1" l="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30"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31" i="1"/>
  <c r="C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30"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31" i="1"/>
  <c r="B30" i="1"/>
  <c r="L24" i="1"/>
  <c r="L18" i="1" s="1"/>
  <c r="Q20" i="1"/>
  <c r="Q23" i="1"/>
  <c r="L23" i="1"/>
  <c r="L21" i="1"/>
  <c r="Q17" i="1" l="1"/>
  <c r="Q21" i="1" s="1"/>
  <c r="L13" i="1" l="1"/>
  <c r="N13" i="1" s="1"/>
  <c r="L9" i="1"/>
  <c r="N9" i="1" s="1"/>
  <c r="H17" i="1" l="1"/>
  <c r="H18" i="1" s="1"/>
  <c r="H10" i="1"/>
  <c r="H11" i="1" s="1"/>
  <c r="F17" i="1"/>
  <c r="F18" i="1" s="1"/>
  <c r="F10" i="1"/>
  <c r="F11" i="1" s="1"/>
</calcChain>
</file>

<file path=xl/sharedStrings.xml><?xml version="1.0" encoding="utf-8"?>
<sst xmlns="http://schemas.openxmlformats.org/spreadsheetml/2006/main" count="125" uniqueCount="74">
  <si>
    <t>Fill in Yellow Highlighted Fields ONLY.</t>
  </si>
  <si>
    <t>Lux @ 5m:</t>
  </si>
  <si>
    <t>(m)</t>
  </si>
  <si>
    <t>(Lux)</t>
  </si>
  <si>
    <t>Illuminance @ Distance</t>
  </si>
  <si>
    <t>Horizontal Field (m)</t>
  </si>
  <si>
    <t>Vertical Field (m)</t>
  </si>
  <si>
    <t>Horizontal Beam (m)</t>
  </si>
  <si>
    <t>Vertical Beam (m)</t>
  </si>
  <si>
    <t>Horizontal Field (ft)</t>
  </si>
  <si>
    <t>(ft)</t>
  </si>
  <si>
    <t>(Footcandles)</t>
  </si>
  <si>
    <t>Horizontal Beam (ft)</t>
  </si>
  <si>
    <t>Vertical Beam (ft)</t>
  </si>
  <si>
    <t>Vertical Field (ft)</t>
  </si>
  <si>
    <t>Fixture Name:</t>
  </si>
  <si>
    <t>Lens/Zoom Position:</t>
  </si>
  <si>
    <t>m</t>
  </si>
  <si>
    <t>lux</t>
  </si>
  <si>
    <t>ft</t>
  </si>
  <si>
    <t>fc</t>
  </si>
  <si>
    <t>Known Distance (m)</t>
  </si>
  <si>
    <t>Known Intensity (lux)</t>
  </si>
  <si>
    <t>Desired Distance (m)</t>
  </si>
  <si>
    <t>Known Distance (ft)</t>
  </si>
  <si>
    <t>Known Intensity (fc)</t>
  </si>
  <si>
    <t>Desired Distance (ft)</t>
  </si>
  <si>
    <t>Intensity @ Distance (lux)</t>
  </si>
  <si>
    <t>Intensity @ Distance (fc)</t>
  </si>
  <si>
    <t>Usage Notes:</t>
  </si>
  <si>
    <t>Spread (Beam to 50%)</t>
  </si>
  <si>
    <t>Spread (Field to 10%)</t>
  </si>
  <si>
    <r>
      <t xml:space="preserve">Conversion Calculator if </t>
    </r>
    <r>
      <rPr>
        <b/>
        <i/>
        <u/>
        <sz val="11"/>
        <color theme="1"/>
        <rFont val="Calibri"/>
        <family val="2"/>
        <scheme val="minor"/>
      </rPr>
      <t>Footcandles</t>
    </r>
    <r>
      <rPr>
        <b/>
        <i/>
        <sz val="11"/>
        <color theme="1"/>
        <rFont val="Calibri"/>
        <family val="2"/>
        <scheme val="minor"/>
      </rPr>
      <t xml:space="preserve"> are Known</t>
    </r>
  </si>
  <si>
    <r>
      <t xml:space="preserve">Conversion Calculator if </t>
    </r>
    <r>
      <rPr>
        <b/>
        <i/>
        <u/>
        <sz val="11"/>
        <color theme="1"/>
        <rFont val="Calibri"/>
        <family val="2"/>
        <scheme val="minor"/>
      </rPr>
      <t>Lux</t>
    </r>
    <r>
      <rPr>
        <b/>
        <i/>
        <sz val="11"/>
        <color theme="1"/>
        <rFont val="Calibri"/>
        <family val="2"/>
        <scheme val="minor"/>
      </rPr>
      <t xml:space="preserve"> is Known</t>
    </r>
  </si>
  <si>
    <t>Projected Distance</t>
  </si>
  <si>
    <t>Vertical Distance</t>
  </si>
  <si>
    <t>Horizontal Distance</t>
  </si>
  <si>
    <r>
      <rPr>
        <b/>
        <i/>
        <sz val="11"/>
        <color theme="1"/>
        <rFont val="Calibri"/>
        <family val="2"/>
        <scheme val="minor"/>
      </rPr>
      <t>Projected Distance</t>
    </r>
    <r>
      <rPr>
        <b/>
        <sz val="14"/>
        <color theme="1"/>
        <rFont val="Calibri"/>
        <family val="2"/>
        <scheme val="minor"/>
      </rPr>
      <t xml:space="preserve"> </t>
    </r>
    <r>
      <rPr>
        <b/>
        <sz val="9"/>
        <color theme="1"/>
        <rFont val="Calibri"/>
        <family val="2"/>
        <scheme val="minor"/>
      </rPr>
      <t>(Determines angled throw based on trim height and horizontal distance)</t>
    </r>
  </si>
  <si>
    <t>Calculated Lumens:</t>
  </si>
  <si>
    <t>Angle to Deg:</t>
  </si>
  <si>
    <t>Common Denom.</t>
  </si>
  <si>
    <t>Fixture 1 Lux:</t>
  </si>
  <si>
    <t xml:space="preserve">Fixture 2 Lux: </t>
  </si>
  <si>
    <t>Fixture 1 Beam Angle:</t>
  </si>
  <si>
    <t>Common Distance:</t>
  </si>
  <si>
    <t>Fixture 2 Beam Angle:</t>
  </si>
  <si>
    <r>
      <rPr>
        <b/>
        <i/>
        <sz val="11"/>
        <color theme="1"/>
        <rFont val="Calibri"/>
        <family val="2"/>
        <scheme val="minor"/>
      </rPr>
      <t>Which Fixture is Brighter?</t>
    </r>
    <r>
      <rPr>
        <b/>
        <sz val="14"/>
        <color theme="1"/>
        <rFont val="Calibri"/>
        <family val="2"/>
        <scheme val="minor"/>
      </rPr>
      <t xml:space="preserve"> </t>
    </r>
    <r>
      <rPr>
        <b/>
        <sz val="9"/>
        <color theme="1"/>
        <rFont val="Calibri"/>
        <family val="2"/>
        <scheme val="minor"/>
      </rPr>
      <t>(Compares output of 2 fixtures with different known beam angles)</t>
    </r>
  </si>
  <si>
    <t>°</t>
  </si>
  <si>
    <t>cd</t>
  </si>
  <si>
    <t>lm</t>
  </si>
  <si>
    <r>
      <t xml:space="preserve">Fixture 1 </t>
    </r>
    <r>
      <rPr>
        <i/>
        <u/>
        <sz val="10"/>
        <color rgb="FFFF0000"/>
        <rFont val="Calibri"/>
        <family val="2"/>
        <scheme val="minor"/>
      </rPr>
      <t>(Narrower Beam Angle)</t>
    </r>
  </si>
  <si>
    <r>
      <t xml:space="preserve">Fixture 2 </t>
    </r>
    <r>
      <rPr>
        <i/>
        <u/>
        <sz val="10"/>
        <color rgb="FFFF0000"/>
        <rFont val="Calibri"/>
        <family val="2"/>
        <scheme val="minor"/>
      </rPr>
      <t>(Wider Beam Angle)</t>
    </r>
  </si>
  <si>
    <t>Lux @  #2 Beam Angle:</t>
  </si>
  <si>
    <t>Lux @ #1 Beam Angle:</t>
  </si>
  <si>
    <t>Field Angle (Horizontal):</t>
  </si>
  <si>
    <t>Field Angle (Vertical):</t>
  </si>
  <si>
    <t>Beam Angle (Vertical):</t>
  </si>
  <si>
    <t>Beam Angle (Horizontal):</t>
  </si>
  <si>
    <t>Data for Illuminance at Distance &amp; Beam Spread Table</t>
  </si>
  <si>
    <r>
      <t xml:space="preserve">Lighting Conversion Calculators - </t>
    </r>
    <r>
      <rPr>
        <i/>
        <sz val="22"/>
        <color theme="1"/>
        <rFont val="Calibri"/>
        <family val="2"/>
        <scheme val="minor"/>
      </rPr>
      <t>Version 3</t>
    </r>
  </si>
  <si>
    <t>Distance: Center to 50%</t>
  </si>
  <si>
    <t>Distance: Center to 10%</t>
  </si>
  <si>
    <t>mm</t>
  </si>
  <si>
    <t>in</t>
  </si>
  <si>
    <t>Projected Distance:</t>
  </si>
  <si>
    <t>Beam Angle</t>
  </si>
  <si>
    <t>Field Angle</t>
  </si>
  <si>
    <t>Beam Angle Calculator</t>
  </si>
  <si>
    <t>Surface Area</t>
  </si>
  <si>
    <t>Beam Diameter</t>
  </si>
  <si>
    <t xml:space="preserve"> </t>
  </si>
  <si>
    <t>Calculated Candela:</t>
  </si>
  <si>
    <r>
      <t>Lumens</t>
    </r>
    <r>
      <rPr>
        <sz val="8"/>
        <color theme="1"/>
        <rFont val="Calibri"/>
        <family val="2"/>
        <scheme val="minor"/>
      </rPr>
      <t xml:space="preserve"> (Req. Lux &amp; Field Angle)</t>
    </r>
    <r>
      <rPr>
        <sz val="11"/>
        <color theme="1"/>
        <rFont val="Calibri"/>
        <family val="2"/>
        <scheme val="minor"/>
      </rPr>
      <t>:</t>
    </r>
  </si>
  <si>
    <r>
      <t>* Beam/Field Horiz. and Vert. angles only apply for elliptical/linear projection. For normal measurements, only one angle is needed for beam &amp; field.   
                                                                                                                                                      * Lumens is calculated using the formula Lm = Lux  x  Surface Area. To calculate fill in Lux @ 5m and Field Angle (Horizontal) below. Calculation is VERY ROUGH, and will be improved by using average lux from a 9-point (or more) average.
* "Which Fixture is Brighter?" calculator takes two fixtures where lux, beam angle and distance are known, but the beam angles are different and compares output. It mathematically estimates output by converting to the other fixture's beam angle.</t>
    </r>
    <r>
      <rPr>
        <b/>
        <u/>
        <sz val="8"/>
        <color theme="1"/>
        <rFont val="Calibri"/>
        <family val="2"/>
        <scheme val="minor"/>
      </rPr>
      <t xml:space="preserve"> Input must be done correctly with Fixture 1 being narrower than Fixture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</si>
</sst>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b/>
      <sz val="11"/>
      <color theme="1"/>
      <name val="Calibri"/>
      <family val="2"/>
      <scheme val="minor"/>
    </font>
    <font>
      <sz val="8"/>
      <color theme="1"/>
      <name val="Calibri"/>
      <family val="2"/>
      <scheme val="minor"/>
    </font>
    <font>
      <b/>
      <i/>
      <sz val="8"/>
      <color theme="1"/>
      <name val="Calibri"/>
      <family val="2"/>
      <scheme val="minor"/>
    </font>
    <font>
      <b/>
      <i/>
      <sz val="11"/>
      <color theme="1"/>
      <name val="Calibri"/>
      <family val="2"/>
      <scheme val="minor"/>
    </font>
    <font>
      <b/>
      <i/>
      <u/>
      <sz val="11"/>
      <color theme="1"/>
      <name val="Calibri"/>
      <family val="2"/>
      <scheme val="minor"/>
    </font>
    <font>
      <b/>
      <sz val="14"/>
      <color theme="1"/>
      <name val="Calibri"/>
      <family val="2"/>
      <scheme val="minor"/>
    </font>
    <font>
      <b/>
      <sz val="9"/>
      <color theme="1"/>
      <name val="Calibri"/>
      <family val="2"/>
      <scheme val="minor"/>
    </font>
    <font>
      <b/>
      <sz val="11"/>
      <color theme="0"/>
      <name val="Calibri"/>
      <family val="2"/>
      <scheme val="minor"/>
    </font>
    <font>
      <sz val="11"/>
      <color theme="0"/>
      <name val="Calibri"/>
      <family val="2"/>
      <scheme val="minor"/>
    </font>
    <font>
      <b/>
      <u/>
      <sz val="8"/>
      <color theme="1"/>
      <name val="Calibri"/>
      <family val="2"/>
      <scheme val="minor"/>
    </font>
    <font>
      <i/>
      <sz val="10"/>
      <color theme="1"/>
      <name val="Calibri"/>
      <family val="2"/>
      <scheme val="minor"/>
    </font>
    <font>
      <i/>
      <u/>
      <sz val="10"/>
      <color rgb="FFFF0000"/>
      <name val="Calibri"/>
      <family val="2"/>
      <scheme val="minor"/>
    </font>
    <font>
      <b/>
      <sz val="10"/>
      <color theme="1"/>
      <name val="Calibri"/>
      <family val="2"/>
      <scheme val="minor"/>
    </font>
    <font>
      <sz val="10"/>
      <color theme="1"/>
      <name val="Calibri"/>
      <family val="2"/>
      <scheme val="minor"/>
    </font>
    <font>
      <sz val="22"/>
      <color theme="1"/>
      <name val="Calibri"/>
      <family val="2"/>
      <scheme val="minor"/>
    </font>
    <font>
      <i/>
      <sz val="22"/>
      <color theme="1"/>
      <name val="Calibri"/>
      <family val="2"/>
      <scheme val="minor"/>
    </font>
    <font>
      <sz val="10"/>
      <color theme="0"/>
      <name val="Calibri"/>
      <family val="2"/>
      <scheme val="minor"/>
    </font>
    <font>
      <sz val="11"/>
      <color rgb="FFFF0000"/>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7"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medium">
        <color indexed="64"/>
      </bottom>
      <diagonal/>
    </border>
    <border>
      <left/>
      <right style="thick">
        <color indexed="64"/>
      </right>
      <top style="thick">
        <color indexed="64"/>
      </top>
      <bottom style="thin">
        <color indexed="64"/>
      </bottom>
      <diagonal/>
    </border>
    <border>
      <left/>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top style="thin">
        <color indexed="64"/>
      </top>
      <bottom style="thick">
        <color indexed="64"/>
      </bottom>
      <diagonal/>
    </border>
  </borders>
  <cellStyleXfs count="1">
    <xf numFmtId="0" fontId="0" fillId="0" borderId="0"/>
  </cellStyleXfs>
  <cellXfs count="168">
    <xf numFmtId="0" fontId="0" fillId="0" borderId="0" xfId="0"/>
    <xf numFmtId="0" fontId="1" fillId="0" borderId="0" xfId="0" applyFont="1" applyAlignment="1" applyProtection="1">
      <alignment horizontal="center"/>
    </xf>
    <xf numFmtId="0" fontId="0" fillId="4" borderId="3" xfId="0" applyFill="1" applyBorder="1" applyAlignment="1" applyProtection="1">
      <alignment horizontal="right"/>
      <protection locked="0"/>
    </xf>
    <xf numFmtId="0" fontId="0" fillId="4" borderId="7" xfId="0" applyFill="1" applyBorder="1" applyAlignment="1" applyProtection="1">
      <alignment horizontal="right"/>
      <protection locked="0"/>
    </xf>
    <xf numFmtId="0" fontId="0" fillId="3" borderId="9" xfId="0" applyFill="1" applyBorder="1" applyAlignment="1" applyProtection="1">
      <alignment horizontal="left"/>
    </xf>
    <xf numFmtId="2" fontId="1" fillId="3" borderId="7" xfId="0" applyNumberFormat="1" applyFont="1" applyFill="1" applyBorder="1" applyAlignment="1" applyProtection="1">
      <alignment horizontal="right"/>
    </xf>
    <xf numFmtId="2" fontId="1" fillId="3" borderId="9" xfId="0" applyNumberFormat="1" applyFont="1" applyFill="1" applyBorder="1" applyAlignment="1" applyProtection="1">
      <alignment horizontal="left"/>
    </xf>
    <xf numFmtId="0" fontId="1" fillId="0" borderId="0" xfId="0" applyFont="1" applyBorder="1" applyAlignment="1" applyProtection="1">
      <alignment horizontal="center"/>
    </xf>
    <xf numFmtId="0" fontId="0" fillId="0" borderId="0" xfId="0" applyFill="1" applyBorder="1" applyAlignment="1" applyProtection="1"/>
    <xf numFmtId="0" fontId="0" fillId="0" borderId="0" xfId="0" applyFill="1" applyBorder="1" applyProtection="1"/>
    <xf numFmtId="0" fontId="1" fillId="0" borderId="0" xfId="0" applyFont="1" applyFill="1" applyBorder="1" applyProtection="1"/>
    <xf numFmtId="0" fontId="0" fillId="3" borderId="1" xfId="0" applyFill="1" applyBorder="1" applyAlignment="1" applyProtection="1">
      <alignment shrinkToFit="1"/>
    </xf>
    <xf numFmtId="0" fontId="1" fillId="3" borderId="1" xfId="0" applyFont="1" applyFill="1" applyBorder="1" applyAlignment="1" applyProtection="1">
      <alignment shrinkToFit="1"/>
    </xf>
    <xf numFmtId="2" fontId="1" fillId="0" borderId="0" xfId="0" applyNumberFormat="1" applyFont="1" applyFill="1" applyBorder="1" applyAlignment="1" applyProtection="1">
      <alignment horizontal="right"/>
    </xf>
    <xf numFmtId="0" fontId="0" fillId="0" borderId="0" xfId="0" applyFill="1" applyBorder="1" applyAlignment="1" applyProtection="1">
      <alignment shrinkToFit="1"/>
    </xf>
    <xf numFmtId="0" fontId="1" fillId="0" borderId="0" xfId="0" applyFont="1" applyFill="1" applyBorder="1" applyAlignment="1" applyProtection="1">
      <alignment shrinkToFit="1"/>
    </xf>
    <xf numFmtId="0" fontId="4" fillId="0" borderId="0" xfId="0" applyFont="1" applyProtection="1"/>
    <xf numFmtId="0" fontId="1" fillId="0" borderId="11" xfId="0" applyFont="1" applyFill="1" applyBorder="1" applyAlignment="1" applyProtection="1">
      <alignment shrinkToFit="1"/>
    </xf>
    <xf numFmtId="2" fontId="1" fillId="0" borderId="11" xfId="0" applyNumberFormat="1" applyFont="1" applyFill="1" applyBorder="1" applyAlignment="1" applyProtection="1">
      <alignment horizontal="right"/>
    </xf>
    <xf numFmtId="2" fontId="1" fillId="0" borderId="11" xfId="0" applyNumberFormat="1" applyFont="1" applyFill="1" applyBorder="1" applyAlignment="1" applyProtection="1">
      <alignment horizontal="left"/>
    </xf>
    <xf numFmtId="0" fontId="0" fillId="0" borderId="0" xfId="0" applyProtection="1"/>
    <xf numFmtId="0" fontId="0" fillId="0" borderId="0" xfId="0" applyAlignment="1" applyProtection="1">
      <alignment horizontal="center"/>
    </xf>
    <xf numFmtId="0" fontId="1" fillId="0" borderId="4" xfId="0" applyFont="1" applyBorder="1" applyAlignment="1" applyProtection="1">
      <alignment horizontal="center"/>
    </xf>
    <xf numFmtId="0" fontId="1" fillId="0" borderId="1" xfId="0" applyFont="1" applyBorder="1" applyAlignment="1" applyProtection="1">
      <alignment horizontal="center"/>
    </xf>
    <xf numFmtId="0" fontId="1" fillId="2" borderId="1" xfId="0" applyFont="1" applyFill="1" applyBorder="1" applyAlignment="1" applyProtection="1">
      <alignment horizontal="center"/>
    </xf>
    <xf numFmtId="0" fontId="1" fillId="6" borderId="1" xfId="0" applyFont="1" applyFill="1" applyBorder="1" applyAlignment="1" applyProtection="1">
      <alignment horizontal="center"/>
    </xf>
    <xf numFmtId="0" fontId="1" fillId="5" borderId="1" xfId="0" applyFont="1" applyFill="1" applyBorder="1" applyAlignment="1" applyProtection="1">
      <alignment horizontal="center"/>
    </xf>
    <xf numFmtId="3" fontId="0" fillId="2" borderId="1" xfId="0" applyNumberFormat="1" applyFill="1" applyBorder="1" applyAlignment="1" applyProtection="1">
      <alignment horizontal="center"/>
    </xf>
    <xf numFmtId="2" fontId="0" fillId="6" borderId="1" xfId="0" applyNumberFormat="1" applyFill="1" applyBorder="1" applyAlignment="1" applyProtection="1">
      <alignment horizontal="center"/>
    </xf>
    <xf numFmtId="2" fontId="0" fillId="5" borderId="1" xfId="0" applyNumberFormat="1" applyFill="1" applyBorder="1" applyAlignment="1" applyProtection="1">
      <alignment horizontal="center"/>
    </xf>
    <xf numFmtId="0" fontId="1" fillId="0" borderId="0" xfId="0" applyFont="1" applyProtection="1"/>
    <xf numFmtId="0" fontId="0" fillId="0" borderId="0" xfId="0" applyFill="1" applyBorder="1" applyAlignment="1" applyProtection="1">
      <alignment horizontal="left"/>
    </xf>
    <xf numFmtId="0" fontId="0" fillId="0" borderId="0" xfId="0" applyFill="1" applyBorder="1" applyAlignment="1" applyProtection="1">
      <alignment horizontal="center"/>
    </xf>
    <xf numFmtId="0" fontId="0" fillId="0" borderId="11" xfId="0" applyFill="1" applyBorder="1" applyAlignment="1" applyProtection="1">
      <alignment horizontal="left"/>
    </xf>
    <xf numFmtId="0" fontId="0" fillId="0" borderId="0" xfId="0" applyFill="1" applyBorder="1" applyAlignment="1" applyProtection="1">
      <alignment horizontal="right"/>
    </xf>
    <xf numFmtId="0" fontId="0" fillId="0" borderId="0" xfId="0" applyBorder="1" applyAlignment="1" applyProtection="1">
      <alignment horizontal="center"/>
    </xf>
    <xf numFmtId="0" fontId="3" fillId="0" borderId="0" xfId="0" applyFont="1" applyProtection="1"/>
    <xf numFmtId="0" fontId="3" fillId="0" borderId="0" xfId="0" applyFont="1" applyBorder="1" applyAlignment="1" applyProtection="1">
      <alignment horizontal="center"/>
    </xf>
    <xf numFmtId="0" fontId="3" fillId="4" borderId="0" xfId="0" applyFont="1" applyFill="1" applyProtection="1"/>
    <xf numFmtId="0" fontId="0" fillId="4" borderId="0" xfId="0" applyFill="1" applyProtection="1"/>
    <xf numFmtId="0" fontId="6" fillId="0" borderId="0" xfId="0" applyFont="1" applyProtection="1"/>
    <xf numFmtId="4" fontId="0" fillId="4" borderId="7" xfId="0" applyNumberFormat="1" applyFill="1" applyBorder="1" applyProtection="1">
      <protection locked="0"/>
    </xf>
    <xf numFmtId="0" fontId="0" fillId="0" borderId="0" xfId="0" applyFill="1" applyProtection="1"/>
    <xf numFmtId="0" fontId="1" fillId="0" borderId="3" xfId="0" applyFont="1" applyBorder="1" applyAlignment="1" applyProtection="1">
      <alignment horizontal="center"/>
    </xf>
    <xf numFmtId="0" fontId="1" fillId="0" borderId="2" xfId="0" applyFont="1" applyBorder="1" applyAlignment="1" applyProtection="1">
      <alignment horizontal="center"/>
    </xf>
    <xf numFmtId="0" fontId="0" fillId="0" borderId="0" xfId="0" applyBorder="1" applyAlignment="1" applyProtection="1">
      <alignment horizontal="left" vertical="top" wrapText="1"/>
    </xf>
    <xf numFmtId="2" fontId="1" fillId="0" borderId="0" xfId="0" applyNumberFormat="1" applyFont="1" applyFill="1" applyBorder="1" applyAlignment="1" applyProtection="1">
      <alignment horizontal="left"/>
    </xf>
    <xf numFmtId="4" fontId="1" fillId="0" borderId="0" xfId="0" applyNumberFormat="1" applyFont="1" applyFill="1" applyBorder="1" applyProtection="1"/>
    <xf numFmtId="0" fontId="0" fillId="3" borderId="1" xfId="0" applyFill="1" applyBorder="1" applyProtection="1"/>
    <xf numFmtId="0" fontId="1" fillId="3" borderId="1" xfId="0" applyFont="1" applyFill="1" applyBorder="1" applyProtection="1"/>
    <xf numFmtId="4" fontId="1" fillId="3" borderId="7" xfId="0" applyNumberFormat="1" applyFont="1" applyFill="1" applyBorder="1" applyProtection="1"/>
    <xf numFmtId="4" fontId="1" fillId="3" borderId="8" xfId="0" applyNumberFormat="1" applyFont="1" applyFill="1" applyBorder="1" applyProtection="1"/>
    <xf numFmtId="0" fontId="0" fillId="0" borderId="10" xfId="0" applyFill="1" applyBorder="1" applyAlignment="1" applyProtection="1"/>
    <xf numFmtId="0" fontId="0" fillId="0" borderId="0" xfId="0" applyFill="1" applyAlignment="1" applyProtection="1">
      <alignment horizontal="center"/>
    </xf>
    <xf numFmtId="0" fontId="0" fillId="0" borderId="3" xfId="0" applyFill="1" applyBorder="1" applyAlignment="1" applyProtection="1"/>
    <xf numFmtId="0" fontId="0" fillId="0" borderId="6" xfId="0" applyFill="1" applyBorder="1" applyAlignment="1" applyProtection="1">
      <alignment horizontal="left"/>
    </xf>
    <xf numFmtId="4" fontId="1" fillId="3" borderId="9" xfId="0" applyNumberFormat="1" applyFont="1" applyFill="1" applyBorder="1" applyProtection="1"/>
    <xf numFmtId="0" fontId="9" fillId="0" borderId="0" xfId="0" applyFont="1" applyFill="1" applyAlignment="1" applyProtection="1">
      <alignment horizontal="center"/>
    </xf>
    <xf numFmtId="2" fontId="13" fillId="0" borderId="0" xfId="0" applyNumberFormat="1" applyFont="1" applyFill="1" applyBorder="1" applyAlignment="1" applyProtection="1">
      <alignment horizontal="right"/>
    </xf>
    <xf numFmtId="0" fontId="0" fillId="0" borderId="9" xfId="0" applyBorder="1" applyAlignment="1" applyProtection="1">
      <alignment vertical="top" wrapText="1"/>
    </xf>
    <xf numFmtId="0" fontId="15" fillId="0" borderId="0" xfId="0" applyFont="1" applyProtection="1"/>
    <xf numFmtId="0" fontId="0" fillId="4" borderId="15" xfId="0" applyFont="1" applyFill="1" applyBorder="1" applyAlignment="1" applyProtection="1">
      <alignment horizontal="right"/>
      <protection locked="0"/>
    </xf>
    <xf numFmtId="0" fontId="0" fillId="0" borderId="17" xfId="0" applyBorder="1" applyAlignment="1" applyProtection="1">
      <alignment horizontal="center"/>
    </xf>
    <xf numFmtId="0" fontId="4" fillId="0" borderId="0" xfId="0" applyFont="1" applyBorder="1" applyAlignment="1" applyProtection="1"/>
    <xf numFmtId="0" fontId="1" fillId="0" borderId="25" xfId="0" applyFont="1" applyBorder="1" applyAlignment="1" applyProtection="1">
      <alignment horizontal="center"/>
    </xf>
    <xf numFmtId="0" fontId="1" fillId="0" borderId="24" xfId="0" applyFont="1" applyBorder="1" applyAlignment="1" applyProtection="1">
      <alignment horizontal="center"/>
    </xf>
    <xf numFmtId="0" fontId="1" fillId="0" borderId="26" xfId="0" applyFont="1" applyBorder="1" applyAlignment="1" applyProtection="1">
      <alignment horizontal="center"/>
    </xf>
    <xf numFmtId="3" fontId="0" fillId="2" borderId="27" xfId="0" applyNumberFormat="1" applyFill="1" applyBorder="1" applyAlignment="1" applyProtection="1">
      <alignment horizontal="center"/>
    </xf>
    <xf numFmtId="2" fontId="0" fillId="6" borderId="27" xfId="0" applyNumberFormat="1" applyFill="1" applyBorder="1" applyAlignment="1" applyProtection="1">
      <alignment horizontal="center"/>
    </xf>
    <xf numFmtId="2" fontId="0" fillId="5" borderId="27" xfId="0" applyNumberFormat="1" applyFill="1" applyBorder="1" applyAlignment="1" applyProtection="1">
      <alignment horizontal="center"/>
    </xf>
    <xf numFmtId="0" fontId="1" fillId="0" borderId="27" xfId="0" applyFont="1" applyBorder="1" applyAlignment="1" applyProtection="1">
      <alignment horizontal="center"/>
    </xf>
    <xf numFmtId="0" fontId="9" fillId="0" borderId="0" xfId="0" applyNumberFormat="1" applyFont="1" applyFill="1" applyBorder="1" applyAlignment="1" applyProtection="1">
      <alignment horizontal="left"/>
    </xf>
    <xf numFmtId="0" fontId="9" fillId="0" borderId="0" xfId="0" applyNumberFormat="1" applyFont="1" applyFill="1" applyBorder="1" applyAlignment="1" applyProtection="1">
      <alignment horizontal="right"/>
    </xf>
    <xf numFmtId="0" fontId="8" fillId="0" borderId="17" xfId="0" applyNumberFormat="1" applyFont="1" applyFill="1" applyBorder="1" applyAlignment="1" applyProtection="1">
      <alignment horizontal="left"/>
    </xf>
    <xf numFmtId="0" fontId="9" fillId="0" borderId="17" xfId="0" applyNumberFormat="1" applyFont="1" applyFill="1" applyBorder="1" applyAlignment="1" applyProtection="1">
      <alignment horizontal="right"/>
    </xf>
    <xf numFmtId="0" fontId="9" fillId="0" borderId="17" xfId="0" applyNumberFormat="1" applyFont="1" applyFill="1" applyBorder="1" applyAlignment="1" applyProtection="1">
      <alignment horizontal="left"/>
    </xf>
    <xf numFmtId="164" fontId="0" fillId="3" borderId="3" xfId="0" applyNumberFormat="1" applyFont="1" applyFill="1" applyBorder="1" applyAlignment="1" applyProtection="1">
      <alignment horizontal="right"/>
    </xf>
    <xf numFmtId="2" fontId="0" fillId="3" borderId="9" xfId="0" applyNumberFormat="1" applyFont="1" applyFill="1" applyBorder="1" applyAlignment="1" applyProtection="1">
      <alignment horizontal="left"/>
    </xf>
    <xf numFmtId="0" fontId="0" fillId="3" borderId="9" xfId="0" applyFont="1" applyFill="1" applyBorder="1" applyAlignment="1" applyProtection="1">
      <alignment horizontal="left"/>
    </xf>
    <xf numFmtId="164" fontId="0" fillId="3" borderId="7" xfId="0" applyNumberFormat="1" applyFont="1" applyFill="1" applyBorder="1" applyAlignment="1" applyProtection="1">
      <alignment horizontal="right"/>
    </xf>
    <xf numFmtId="0" fontId="1" fillId="0" borderId="12" xfId="0" applyFont="1" applyBorder="1" applyAlignment="1" applyProtection="1">
      <alignment horizontal="center"/>
    </xf>
    <xf numFmtId="0" fontId="9" fillId="0" borderId="0" xfId="0" applyFont="1" applyAlignment="1" applyProtection="1">
      <alignment horizontal="center"/>
    </xf>
    <xf numFmtId="2" fontId="9" fillId="0" borderId="0" xfId="0" applyNumberFormat="1" applyFont="1" applyAlignment="1" applyProtection="1">
      <alignment horizontal="center"/>
    </xf>
    <xf numFmtId="3" fontId="14" fillId="4" borderId="7" xfId="0" applyNumberFormat="1" applyFont="1" applyFill="1" applyBorder="1" applyAlignment="1" applyProtection="1">
      <protection locked="0"/>
    </xf>
    <xf numFmtId="0" fontId="0" fillId="4" borderId="7" xfId="0" applyFont="1" applyFill="1" applyBorder="1" applyProtection="1">
      <protection locked="0"/>
    </xf>
    <xf numFmtId="2" fontId="0" fillId="4" borderId="7" xfId="0" applyNumberFormat="1" applyFont="1" applyFill="1" applyBorder="1" applyAlignment="1" applyProtection="1">
      <alignment horizontal="right"/>
      <protection locked="0"/>
    </xf>
    <xf numFmtId="4" fontId="0" fillId="3" borderId="9" xfId="0" applyNumberFormat="1" applyFill="1" applyBorder="1" applyProtection="1"/>
    <xf numFmtId="0" fontId="0" fillId="3" borderId="7" xfId="0" applyFill="1" applyBorder="1" applyAlignment="1" applyProtection="1">
      <alignment horizontal="right"/>
    </xf>
    <xf numFmtId="0" fontId="11" fillId="0" borderId="0" xfId="0" applyFont="1" applyAlignment="1" applyProtection="1"/>
    <xf numFmtId="0" fontId="13" fillId="0" borderId="0" xfId="0" applyFont="1" applyAlignment="1" applyProtection="1"/>
    <xf numFmtId="0" fontId="14" fillId="0" borderId="0" xfId="0" applyFont="1" applyAlignment="1" applyProtection="1">
      <alignment horizontal="center"/>
    </xf>
    <xf numFmtId="0" fontId="14" fillId="0" borderId="0" xfId="0" applyFont="1" applyAlignment="1" applyProtection="1"/>
    <xf numFmtId="0" fontId="14" fillId="3" borderId="1" xfId="0" applyFont="1" applyFill="1" applyBorder="1" applyAlignment="1" applyProtection="1"/>
    <xf numFmtId="3" fontId="14" fillId="3" borderId="9" xfId="0" applyNumberFormat="1" applyFont="1" applyFill="1" applyBorder="1" applyAlignment="1" applyProtection="1"/>
    <xf numFmtId="3" fontId="14" fillId="0" borderId="0" xfId="0" applyNumberFormat="1" applyFont="1" applyAlignment="1" applyProtection="1">
      <alignment horizontal="center"/>
    </xf>
    <xf numFmtId="3" fontId="14" fillId="3" borderId="7" xfId="0" applyNumberFormat="1" applyFont="1" applyFill="1" applyBorder="1" applyAlignment="1" applyProtection="1"/>
    <xf numFmtId="0" fontId="14" fillId="3" borderId="9" xfId="0" applyFont="1" applyFill="1" applyBorder="1" applyAlignment="1" applyProtection="1">
      <alignment horizontal="center"/>
    </xf>
    <xf numFmtId="3" fontId="14" fillId="3" borderId="9" xfId="0" applyNumberFormat="1" applyFont="1" applyFill="1" applyBorder="1" applyAlignment="1" applyProtection="1">
      <alignment horizontal="left" vertical="top"/>
    </xf>
    <xf numFmtId="0" fontId="14" fillId="3" borderId="9" xfId="0" applyFont="1" applyFill="1" applyBorder="1" applyAlignment="1" applyProtection="1">
      <alignment horizontal="left" vertical="top"/>
    </xf>
    <xf numFmtId="0" fontId="0" fillId="0" borderId="0" xfId="0" applyFont="1" applyFill="1" applyBorder="1" applyProtection="1"/>
    <xf numFmtId="0" fontId="0" fillId="3" borderId="1" xfId="0" applyFont="1" applyFill="1" applyBorder="1" applyProtection="1"/>
    <xf numFmtId="2" fontId="9" fillId="0" borderId="0" xfId="0" applyNumberFormat="1" applyFont="1" applyFill="1" applyProtection="1"/>
    <xf numFmtId="2" fontId="9" fillId="0" borderId="0" xfId="0" applyNumberFormat="1" applyFont="1" applyFill="1" applyAlignment="1" applyProtection="1">
      <alignment horizontal="center"/>
    </xf>
    <xf numFmtId="2" fontId="9" fillId="0" borderId="0" xfId="0" applyNumberFormat="1" applyFont="1" applyFill="1" applyAlignment="1" applyProtection="1"/>
    <xf numFmtId="164" fontId="0" fillId="3" borderId="7" xfId="0" applyNumberFormat="1" applyFont="1" applyFill="1" applyBorder="1" applyProtection="1"/>
    <xf numFmtId="164" fontId="14" fillId="3" borderId="9" xfId="0" applyNumberFormat="1" applyFont="1" applyFill="1" applyBorder="1" applyAlignment="1" applyProtection="1">
      <alignment horizontal="left" vertical="top"/>
    </xf>
    <xf numFmtId="0" fontId="9" fillId="0" borderId="0" xfId="0" applyFont="1" applyFill="1" applyProtection="1"/>
    <xf numFmtId="164" fontId="0" fillId="3" borderId="2" xfId="0" applyNumberFormat="1" applyFont="1" applyFill="1" applyBorder="1" applyProtection="1"/>
    <xf numFmtId="164" fontId="14" fillId="3" borderId="5" xfId="0" applyNumberFormat="1" applyFont="1" applyFill="1" applyBorder="1" applyAlignment="1" applyProtection="1">
      <alignment horizontal="left" vertical="top"/>
    </xf>
    <xf numFmtId="0" fontId="9" fillId="0" borderId="0" xfId="0" applyNumberFormat="1" applyFont="1" applyFill="1" applyBorder="1" applyProtection="1"/>
    <xf numFmtId="0" fontId="9" fillId="0" borderId="0" xfId="0" applyNumberFormat="1" applyFont="1" applyFill="1" applyProtection="1"/>
    <xf numFmtId="0" fontId="0" fillId="0" borderId="16" xfId="0" applyFill="1" applyBorder="1" applyProtection="1"/>
    <xf numFmtId="0" fontId="9" fillId="0" borderId="17" xfId="0" applyNumberFormat="1" applyFont="1" applyFill="1" applyBorder="1" applyProtection="1"/>
    <xf numFmtId="2" fontId="0" fillId="0" borderId="0" xfId="0" applyNumberFormat="1" applyFill="1" applyBorder="1" applyAlignment="1" applyProtection="1">
      <alignment horizontal="center"/>
    </xf>
    <xf numFmtId="0" fontId="17" fillId="0" borderId="11" xfId="0" applyFont="1" applyFill="1" applyBorder="1" applyAlignment="1" applyProtection="1"/>
    <xf numFmtId="3" fontId="17" fillId="0" borderId="11" xfId="0" applyNumberFormat="1" applyFont="1" applyFill="1" applyBorder="1" applyAlignment="1" applyProtection="1"/>
    <xf numFmtId="3" fontId="17" fillId="0" borderId="0" xfId="0" applyNumberFormat="1" applyFont="1" applyFill="1" applyBorder="1" applyAlignment="1" applyProtection="1">
      <alignment horizontal="center"/>
    </xf>
    <xf numFmtId="0" fontId="17" fillId="0" borderId="11" xfId="0" applyFont="1" applyFill="1" applyBorder="1" applyAlignment="1" applyProtection="1">
      <alignment horizontal="center"/>
    </xf>
    <xf numFmtId="0" fontId="17" fillId="0" borderId="0" xfId="0" applyFont="1" applyFill="1" applyBorder="1" applyAlignment="1" applyProtection="1"/>
    <xf numFmtId="3" fontId="17" fillId="0" borderId="0" xfId="0" applyNumberFormat="1" applyFont="1" applyFill="1" applyBorder="1" applyAlignment="1" applyProtection="1"/>
    <xf numFmtId="0" fontId="17" fillId="0" borderId="0" xfId="0" applyFont="1" applyFill="1" applyBorder="1" applyAlignment="1" applyProtection="1">
      <alignment horizontal="center"/>
    </xf>
    <xf numFmtId="2" fontId="0" fillId="5" borderId="7" xfId="0" applyNumberFormat="1" applyFill="1" applyBorder="1" applyAlignment="1" applyProtection="1">
      <alignment horizontal="center"/>
    </xf>
    <xf numFmtId="2" fontId="0" fillId="5" borderId="9" xfId="0" applyNumberFormat="1" applyFill="1" applyBorder="1" applyAlignment="1" applyProtection="1">
      <alignment horizontal="center"/>
    </xf>
    <xf numFmtId="0" fontId="6" fillId="0" borderId="12" xfId="0" applyFont="1" applyBorder="1" applyAlignment="1" applyProtection="1">
      <alignment horizontal="left" shrinkToFit="1"/>
      <protection locked="0"/>
    </xf>
    <xf numFmtId="2" fontId="0" fillId="6" borderId="7" xfId="0" applyNumberFormat="1" applyFill="1" applyBorder="1" applyAlignment="1" applyProtection="1">
      <alignment horizontal="center"/>
    </xf>
    <xf numFmtId="2" fontId="0" fillId="6" borderId="9" xfId="0" applyNumberFormat="1" applyFill="1" applyBorder="1" applyAlignment="1" applyProtection="1">
      <alignment horizontal="center"/>
    </xf>
    <xf numFmtId="2" fontId="0" fillId="6" borderId="8" xfId="0" applyNumberFormat="1" applyFill="1" applyBorder="1" applyAlignment="1" applyProtection="1">
      <alignment horizontal="center"/>
    </xf>
    <xf numFmtId="2" fontId="0" fillId="5" borderId="20" xfId="0" applyNumberFormat="1" applyFill="1" applyBorder="1" applyAlignment="1" applyProtection="1">
      <alignment horizontal="center"/>
    </xf>
    <xf numFmtId="2" fontId="0" fillId="5" borderId="21" xfId="0" applyNumberFormat="1" applyFill="1" applyBorder="1" applyAlignment="1" applyProtection="1">
      <alignment horizontal="center"/>
    </xf>
    <xf numFmtId="2" fontId="0" fillId="6" borderId="20" xfId="0" applyNumberFormat="1" applyFill="1" applyBorder="1" applyAlignment="1" applyProtection="1">
      <alignment horizontal="center"/>
    </xf>
    <xf numFmtId="2" fontId="0" fillId="6" borderId="21" xfId="0" applyNumberFormat="1" applyFill="1" applyBorder="1" applyAlignment="1" applyProtection="1">
      <alignment horizontal="center"/>
    </xf>
    <xf numFmtId="0" fontId="1" fillId="0" borderId="3" xfId="0" applyFont="1" applyBorder="1" applyAlignment="1" applyProtection="1">
      <alignment horizontal="center"/>
    </xf>
    <xf numFmtId="0" fontId="1" fillId="0" borderId="2" xfId="0" applyFont="1" applyBorder="1" applyAlignment="1" applyProtection="1">
      <alignment horizontal="center"/>
    </xf>
    <xf numFmtId="0" fontId="1" fillId="0" borderId="18" xfId="0" applyFont="1" applyBorder="1" applyAlignment="1" applyProtection="1">
      <alignment horizontal="center"/>
    </xf>
    <xf numFmtId="0" fontId="1" fillId="5" borderId="7" xfId="0" applyFont="1" applyFill="1" applyBorder="1" applyAlignment="1" applyProtection="1">
      <alignment horizontal="center"/>
    </xf>
    <xf numFmtId="0" fontId="1" fillId="5" borderId="9" xfId="0" applyFont="1" applyFill="1" applyBorder="1" applyAlignment="1" applyProtection="1">
      <alignment horizontal="center"/>
    </xf>
    <xf numFmtId="0" fontId="1" fillId="0" borderId="5" xfId="0" applyFont="1" applyBorder="1" applyAlignment="1" applyProtection="1">
      <alignment horizontal="center"/>
    </xf>
    <xf numFmtId="0" fontId="1" fillId="5" borderId="19" xfId="0" applyFont="1" applyFill="1" applyBorder="1" applyAlignment="1" applyProtection="1">
      <alignment horizontal="center"/>
    </xf>
    <xf numFmtId="0" fontId="1" fillId="6" borderId="7" xfId="0" applyFont="1" applyFill="1" applyBorder="1" applyAlignment="1" applyProtection="1">
      <alignment horizontal="center"/>
    </xf>
    <xf numFmtId="0" fontId="1" fillId="6" borderId="9" xfId="0" applyFont="1" applyFill="1" applyBorder="1" applyAlignment="1" applyProtection="1">
      <alignment horizontal="center"/>
    </xf>
    <xf numFmtId="4" fontId="0" fillId="0" borderId="0" xfId="0" applyNumberFormat="1" applyFill="1" applyBorder="1" applyAlignment="1" applyProtection="1">
      <alignment horizontal="center"/>
    </xf>
    <xf numFmtId="0" fontId="1" fillId="6" borderId="8" xfId="0" applyFont="1" applyFill="1" applyBorder="1" applyAlignment="1" applyProtection="1">
      <alignment horizontal="center"/>
    </xf>
    <xf numFmtId="3" fontId="14" fillId="3" borderId="7" xfId="0" applyNumberFormat="1" applyFont="1" applyFill="1" applyBorder="1" applyAlignment="1" applyProtection="1">
      <alignment horizontal="left"/>
    </xf>
    <xf numFmtId="3" fontId="14" fillId="3" borderId="9" xfId="0" applyNumberFormat="1" applyFont="1" applyFill="1" applyBorder="1" applyAlignment="1" applyProtection="1">
      <alignment horizontal="left"/>
    </xf>
    <xf numFmtId="3" fontId="17" fillId="0" borderId="11" xfId="0" applyNumberFormat="1" applyFont="1" applyFill="1" applyBorder="1" applyAlignment="1" applyProtection="1">
      <alignment horizontal="left"/>
    </xf>
    <xf numFmtId="3" fontId="17" fillId="0" borderId="0" xfId="0" applyNumberFormat="1" applyFont="1" applyFill="1" applyBorder="1" applyAlignment="1" applyProtection="1">
      <alignment horizontal="left"/>
    </xf>
    <xf numFmtId="2" fontId="9" fillId="0" borderId="0" xfId="0" applyNumberFormat="1" applyFont="1" applyFill="1" applyAlignment="1" applyProtection="1">
      <alignment horizontal="left" shrinkToFit="1"/>
    </xf>
    <xf numFmtId="4" fontId="1" fillId="3" borderId="8" xfId="0" applyNumberFormat="1" applyFont="1" applyFill="1" applyBorder="1" applyAlignment="1" applyProtection="1">
      <alignment horizontal="right"/>
    </xf>
    <xf numFmtId="2" fontId="0" fillId="6" borderId="28" xfId="0" applyNumberFormat="1" applyFill="1" applyBorder="1" applyAlignment="1" applyProtection="1">
      <alignment horizontal="center"/>
    </xf>
    <xf numFmtId="2" fontId="0" fillId="5" borderId="19" xfId="0" applyNumberFormat="1" applyFill="1" applyBorder="1" applyAlignment="1" applyProtection="1">
      <alignment horizontal="center"/>
    </xf>
    <xf numFmtId="2" fontId="0" fillId="5" borderId="22" xfId="0" applyNumberFormat="1" applyFill="1" applyBorder="1" applyAlignment="1" applyProtection="1">
      <alignment horizontal="center"/>
    </xf>
    <xf numFmtId="0" fontId="0" fillId="3" borderId="24" xfId="0" applyFont="1" applyFill="1" applyBorder="1" applyAlignment="1" applyProtection="1">
      <alignment horizontal="left"/>
    </xf>
    <xf numFmtId="0" fontId="0" fillId="3" borderId="1" xfId="0" applyFont="1" applyFill="1" applyBorder="1" applyAlignment="1" applyProtection="1">
      <alignment horizontal="left"/>
    </xf>
    <xf numFmtId="0" fontId="4" fillId="0" borderId="23" xfId="0" applyFont="1" applyBorder="1" applyAlignment="1" applyProtection="1">
      <alignment horizontal="left" shrinkToFit="1"/>
    </xf>
    <xf numFmtId="0" fontId="4" fillId="0" borderId="14" xfId="0" applyFont="1" applyBorder="1" applyAlignment="1" applyProtection="1">
      <alignment horizontal="left" shrinkToFit="1"/>
    </xf>
    <xf numFmtId="0" fontId="4" fillId="0" borderId="13" xfId="0" applyFont="1" applyBorder="1" applyAlignment="1" applyProtection="1">
      <alignment horizontal="left" shrinkToFit="1"/>
    </xf>
    <xf numFmtId="0" fontId="4" fillId="0" borderId="7" xfId="0" applyFont="1" applyBorder="1" applyAlignment="1" applyProtection="1">
      <alignment horizontal="left" vertical="top" wrapText="1"/>
    </xf>
    <xf numFmtId="0" fontId="0" fillId="0" borderId="8" xfId="0" applyBorder="1" applyAlignment="1" applyProtection="1">
      <alignment horizontal="left" vertical="top" wrapText="1"/>
    </xf>
    <xf numFmtId="0" fontId="2" fillId="0" borderId="7" xfId="0" applyFont="1" applyBorder="1" applyAlignment="1" applyProtection="1">
      <alignment horizontal="left" vertical="top" wrapText="1"/>
    </xf>
    <xf numFmtId="0" fontId="2" fillId="0" borderId="8" xfId="0" applyFont="1" applyBorder="1" applyAlignment="1" applyProtection="1">
      <alignment horizontal="left" vertical="top" wrapText="1"/>
    </xf>
    <xf numFmtId="0" fontId="2" fillId="0" borderId="9" xfId="0" applyFont="1" applyBorder="1" applyAlignment="1" applyProtection="1">
      <alignment horizontal="left" vertical="top" wrapText="1"/>
    </xf>
    <xf numFmtId="0" fontId="6" fillId="0" borderId="12" xfId="0" applyFont="1" applyBorder="1" applyAlignment="1" applyProtection="1">
      <alignment horizontal="left"/>
      <protection locked="0"/>
    </xf>
    <xf numFmtId="0" fontId="18" fillId="0" borderId="17" xfId="0" applyFont="1" applyBorder="1" applyAlignment="1" applyProtection="1">
      <alignment horizontal="center"/>
    </xf>
    <xf numFmtId="0" fontId="0" fillId="3" borderId="24" xfId="0" applyFont="1" applyFill="1" applyBorder="1" applyAlignment="1" applyProtection="1">
      <alignment horizontal="left" shrinkToFit="1"/>
    </xf>
    <xf numFmtId="0" fontId="0" fillId="3" borderId="1" xfId="0" applyFont="1" applyFill="1" applyBorder="1" applyAlignment="1" applyProtection="1">
      <alignment horizontal="left" shrinkToFit="1"/>
    </xf>
    <xf numFmtId="0" fontId="9" fillId="0" borderId="25" xfId="0" applyFont="1" applyBorder="1" applyProtection="1"/>
    <xf numFmtId="0" fontId="9" fillId="0" borderId="0" xfId="0" applyFont="1" applyFill="1" applyBorder="1" applyProtection="1"/>
    <xf numFmtId="1" fontId="0" fillId="3" borderId="15" xfId="0" applyNumberFormat="1" applyFont="1" applyFill="1" applyBorder="1" applyAlignment="1" applyProtection="1">
      <alignment horizontal="right"/>
    </xf>
  </cellXfs>
  <cellStyles count="1">
    <cellStyle name="Normal"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1132418</xdr:colOff>
      <xdr:row>0</xdr:row>
      <xdr:rowOff>52915</xdr:rowOff>
    </xdr:from>
    <xdr:to>
      <xdr:col>19</xdr:col>
      <xdr:colOff>931334</xdr:colOff>
      <xdr:row>3</xdr:row>
      <xdr:rowOff>206373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7273" t="9720" r="27566" b="59782"/>
        <a:stretch/>
      </xdr:blipFill>
      <xdr:spPr>
        <a:xfrm>
          <a:off x="13885335" y="52915"/>
          <a:ext cx="1513416" cy="8942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E69"/>
  <sheetViews>
    <sheetView showGridLines="0" tabSelected="1" zoomScale="90" zoomScaleNormal="90" workbookViewId="0">
      <selection activeCell="A4" sqref="A4:E4"/>
    </sheetView>
  </sheetViews>
  <sheetFormatPr defaultRowHeight="15" x14ac:dyDescent="0.25"/>
  <cols>
    <col min="1" max="1" width="6.42578125" style="20" customWidth="1"/>
    <col min="2" max="2" width="21.42578125" style="20" customWidth="1"/>
    <col min="3" max="3" width="18.42578125" style="20" customWidth="1"/>
    <col min="4" max="4" width="3.5703125" style="20" customWidth="1"/>
    <col min="5" max="5" width="21.42578125" style="21" customWidth="1"/>
    <col min="6" max="6" width="18.42578125" style="21" customWidth="1"/>
    <col min="7" max="7" width="3.5703125" style="21" customWidth="1"/>
    <col min="8" max="8" width="21.42578125" style="21" customWidth="1"/>
    <col min="9" max="9" width="3.7109375" style="21" customWidth="1"/>
    <col min="10" max="10" width="6.42578125" style="21" customWidth="1"/>
    <col min="11" max="11" width="21.42578125" style="21" customWidth="1"/>
    <col min="12" max="12" width="18.42578125" style="21" customWidth="1"/>
    <col min="13" max="14" width="3.7109375" style="21" customWidth="1"/>
    <col min="15" max="15" width="15.42578125" style="21" customWidth="1"/>
    <col min="16" max="16" width="3.7109375" style="21" customWidth="1"/>
    <col min="17" max="17" width="18.42578125" style="21" customWidth="1"/>
    <col min="18" max="19" width="3.7109375" style="21" customWidth="1"/>
    <col min="20" max="20" width="18.42578125" style="21" customWidth="1"/>
    <col min="21" max="22" width="21.42578125" style="21" customWidth="1"/>
    <col min="23" max="41" width="9.140625" style="21"/>
    <col min="42" max="16384" width="9.140625" style="20"/>
  </cols>
  <sheetData>
    <row r="1" spans="1:20" ht="28.5" x14ac:dyDescent="0.45">
      <c r="A1" s="60" t="s">
        <v>59</v>
      </c>
    </row>
    <row r="2" spans="1:20" x14ac:dyDescent="0.25">
      <c r="A2" s="38" t="s">
        <v>0</v>
      </c>
      <c r="B2" s="39"/>
      <c r="C2" s="39"/>
    </row>
    <row r="3" spans="1:20" x14ac:dyDescent="0.25">
      <c r="C3" s="36"/>
      <c r="D3" s="36"/>
      <c r="K3" s="32"/>
      <c r="L3" s="32"/>
      <c r="M3" s="32"/>
      <c r="N3" s="32"/>
      <c r="O3" s="32"/>
      <c r="P3" s="32"/>
    </row>
    <row r="4" spans="1:20" ht="19.5" thickBot="1" x14ac:dyDescent="0.35">
      <c r="A4" s="161" t="s">
        <v>15</v>
      </c>
      <c r="B4" s="161"/>
      <c r="C4" s="161"/>
      <c r="D4" s="161"/>
      <c r="E4" s="161"/>
      <c r="F4" s="123" t="s">
        <v>16</v>
      </c>
      <c r="G4" s="123"/>
      <c r="H4" s="123"/>
      <c r="I4" s="123"/>
      <c r="J4" s="123"/>
      <c r="K4" s="123"/>
      <c r="L4" s="123"/>
      <c r="M4" s="123"/>
      <c r="N4" s="123"/>
      <c r="O4" s="123"/>
      <c r="P4" s="123"/>
      <c r="Q4" s="80"/>
      <c r="R4" s="80"/>
      <c r="S4" s="80"/>
      <c r="T4" s="80"/>
    </row>
    <row r="5" spans="1:20" x14ac:dyDescent="0.25">
      <c r="A5" s="7"/>
      <c r="B5" s="7"/>
      <c r="C5" s="37"/>
      <c r="D5" s="37"/>
      <c r="E5" s="37"/>
      <c r="F5" s="7"/>
      <c r="G5" s="7"/>
      <c r="H5" s="35"/>
      <c r="K5" s="14"/>
      <c r="L5" s="34"/>
      <c r="M5" s="34"/>
      <c r="N5" s="34"/>
      <c r="O5" s="8"/>
      <c r="P5" s="8"/>
      <c r="Q5" s="8"/>
      <c r="R5" s="8"/>
      <c r="S5" s="8"/>
      <c r="T5" s="8"/>
    </row>
    <row r="6" spans="1:20" ht="15" customHeight="1" x14ac:dyDescent="0.3">
      <c r="A6" s="156" t="s">
        <v>29</v>
      </c>
      <c r="B6" s="157"/>
      <c r="C6" s="59"/>
      <c r="E6" s="16" t="s">
        <v>33</v>
      </c>
      <c r="F6" s="44"/>
      <c r="G6" s="44"/>
      <c r="H6" s="7"/>
      <c r="K6" s="40" t="s">
        <v>37</v>
      </c>
      <c r="L6" s="20"/>
      <c r="M6" s="20"/>
      <c r="N6" s="20"/>
      <c r="O6" s="20"/>
      <c r="P6" s="20"/>
      <c r="Q6" s="20"/>
      <c r="R6" s="20"/>
      <c r="S6" s="20"/>
      <c r="T6" s="20"/>
    </row>
    <row r="7" spans="1:20" ht="15" customHeight="1" x14ac:dyDescent="0.25">
      <c r="A7" s="158" t="s">
        <v>73</v>
      </c>
      <c r="B7" s="159"/>
      <c r="C7" s="160"/>
      <c r="D7" s="55"/>
      <c r="E7" s="11" t="s">
        <v>21</v>
      </c>
      <c r="F7" s="3"/>
      <c r="G7" s="4" t="s">
        <v>17</v>
      </c>
      <c r="H7" s="52"/>
      <c r="I7" s="53"/>
      <c r="K7" s="48" t="s">
        <v>35</v>
      </c>
      <c r="L7" s="41"/>
      <c r="M7" s="86" t="s">
        <v>17</v>
      </c>
      <c r="N7" s="140"/>
      <c r="O7" s="140"/>
      <c r="P7" s="9"/>
      <c r="Q7" s="9"/>
      <c r="R7" s="9"/>
      <c r="S7" s="9"/>
      <c r="T7" s="9"/>
    </row>
    <row r="8" spans="1:20" x14ac:dyDescent="0.25">
      <c r="A8" s="158"/>
      <c r="B8" s="159"/>
      <c r="C8" s="160"/>
      <c r="D8" s="55"/>
      <c r="E8" s="11" t="s">
        <v>22</v>
      </c>
      <c r="F8" s="3"/>
      <c r="G8" s="4" t="s">
        <v>18</v>
      </c>
      <c r="H8" s="54"/>
      <c r="I8" s="53"/>
      <c r="K8" s="48" t="s">
        <v>36</v>
      </c>
      <c r="L8" s="41"/>
      <c r="M8" s="86" t="s">
        <v>17</v>
      </c>
      <c r="N8" s="140"/>
      <c r="O8" s="140"/>
      <c r="P8" s="9"/>
      <c r="Q8" s="9"/>
      <c r="R8" s="9"/>
      <c r="S8" s="9"/>
      <c r="T8" s="9"/>
    </row>
    <row r="9" spans="1:20" x14ac:dyDescent="0.25">
      <c r="A9" s="158"/>
      <c r="B9" s="159"/>
      <c r="C9" s="160"/>
      <c r="D9" s="55"/>
      <c r="E9" s="11" t="s">
        <v>23</v>
      </c>
      <c r="F9" s="3">
        <v>5</v>
      </c>
      <c r="G9" s="4" t="s">
        <v>17</v>
      </c>
      <c r="H9" s="3"/>
      <c r="I9" s="4" t="s">
        <v>19</v>
      </c>
      <c r="K9" s="49" t="s">
        <v>34</v>
      </c>
      <c r="L9" s="50">
        <f>(L7^2+L8^2)^(1/2)</f>
        <v>0</v>
      </c>
      <c r="M9" s="51" t="s">
        <v>17</v>
      </c>
      <c r="N9" s="147">
        <f>CONVERT(L9,"m","ft")</f>
        <v>0</v>
      </c>
      <c r="O9" s="147"/>
      <c r="P9" s="56" t="s">
        <v>19</v>
      </c>
      <c r="Q9" s="47"/>
      <c r="R9" s="47"/>
      <c r="S9" s="47"/>
      <c r="T9" s="10"/>
    </row>
    <row r="10" spans="1:20" x14ac:dyDescent="0.25">
      <c r="A10" s="158"/>
      <c r="B10" s="159"/>
      <c r="C10" s="160"/>
      <c r="D10" s="55"/>
      <c r="E10" s="12" t="s">
        <v>27</v>
      </c>
      <c r="F10" s="5">
        <f>+((F7^2/F9^2)*F8)</f>
        <v>0</v>
      </c>
      <c r="G10" s="6" t="s">
        <v>18</v>
      </c>
      <c r="H10" s="5" t="e">
        <f>+((F7^2/(H9/3.28084)^2)*F8)</f>
        <v>#DIV/0!</v>
      </c>
      <c r="I10" s="4" t="s">
        <v>18</v>
      </c>
      <c r="K10" s="20"/>
      <c r="L10" s="20"/>
      <c r="M10" s="20"/>
      <c r="N10" s="20"/>
      <c r="O10" s="42"/>
      <c r="P10" s="42"/>
      <c r="Q10" s="9"/>
      <c r="R10" s="9"/>
      <c r="S10" s="9"/>
      <c r="T10" s="9"/>
    </row>
    <row r="11" spans="1:20" x14ac:dyDescent="0.25">
      <c r="A11" s="158"/>
      <c r="B11" s="159"/>
      <c r="C11" s="160"/>
      <c r="D11" s="55"/>
      <c r="E11" s="12" t="s">
        <v>28</v>
      </c>
      <c r="F11" s="5">
        <f>F10*0.09290304</f>
        <v>0</v>
      </c>
      <c r="G11" s="6" t="s">
        <v>20</v>
      </c>
      <c r="H11" s="5" t="e">
        <f>H10*0.09290304</f>
        <v>#DIV/0!</v>
      </c>
      <c r="I11" s="4" t="s">
        <v>20</v>
      </c>
      <c r="K11" s="48" t="s">
        <v>35</v>
      </c>
      <c r="L11" s="41"/>
      <c r="M11" s="86" t="s">
        <v>19</v>
      </c>
      <c r="N11" s="140"/>
      <c r="O11" s="140"/>
      <c r="P11" s="9"/>
      <c r="Q11" s="9"/>
      <c r="R11" s="9"/>
      <c r="S11" s="9"/>
      <c r="T11" s="9"/>
    </row>
    <row r="12" spans="1:20" x14ac:dyDescent="0.25">
      <c r="A12" s="158"/>
      <c r="B12" s="159"/>
      <c r="C12" s="160"/>
      <c r="D12" s="31"/>
      <c r="E12" s="17"/>
      <c r="F12" s="18"/>
      <c r="G12" s="19"/>
      <c r="H12" s="18"/>
      <c r="I12" s="33"/>
      <c r="K12" s="48" t="s">
        <v>36</v>
      </c>
      <c r="L12" s="41"/>
      <c r="M12" s="86" t="s">
        <v>19</v>
      </c>
      <c r="N12" s="140" t="s">
        <v>70</v>
      </c>
      <c r="O12" s="140"/>
      <c r="P12" s="9"/>
      <c r="Q12" s="9"/>
      <c r="R12" s="9"/>
      <c r="S12" s="9"/>
      <c r="T12" s="9"/>
    </row>
    <row r="13" spans="1:20" x14ac:dyDescent="0.25">
      <c r="A13" s="158"/>
      <c r="B13" s="159"/>
      <c r="C13" s="160"/>
      <c r="D13" s="31"/>
      <c r="E13" s="16" t="s">
        <v>32</v>
      </c>
      <c r="F13" s="44"/>
      <c r="G13" s="7"/>
      <c r="H13" s="1"/>
      <c r="K13" s="49" t="s">
        <v>34</v>
      </c>
      <c r="L13" s="50">
        <f>(L11^2+L12^2)^(1/2)</f>
        <v>0</v>
      </c>
      <c r="M13" s="51" t="s">
        <v>19</v>
      </c>
      <c r="N13" s="147">
        <f>CONVERT(L13,"ft","m")</f>
        <v>0</v>
      </c>
      <c r="O13" s="147"/>
      <c r="P13" s="56" t="s">
        <v>17</v>
      </c>
      <c r="Q13" s="47"/>
      <c r="R13" s="47"/>
      <c r="S13" s="47"/>
      <c r="T13" s="10"/>
    </row>
    <row r="14" spans="1:20" ht="15" customHeight="1" x14ac:dyDescent="0.25">
      <c r="A14" s="158"/>
      <c r="B14" s="159"/>
      <c r="C14" s="160"/>
      <c r="D14" s="31"/>
      <c r="E14" s="11" t="s">
        <v>24</v>
      </c>
      <c r="F14" s="2"/>
      <c r="G14" s="4" t="s">
        <v>19</v>
      </c>
      <c r="H14" s="52"/>
      <c r="I14" s="53"/>
      <c r="K14" s="14"/>
      <c r="L14" s="34"/>
      <c r="M14" s="34"/>
      <c r="N14" s="34"/>
      <c r="O14" s="8"/>
      <c r="P14" s="8"/>
      <c r="Q14" s="8"/>
      <c r="R14" s="8"/>
      <c r="S14" s="8"/>
      <c r="T14" s="8"/>
    </row>
    <row r="15" spans="1:20" ht="15" customHeight="1" x14ac:dyDescent="0.3">
      <c r="A15" s="158"/>
      <c r="B15" s="159"/>
      <c r="C15" s="160"/>
      <c r="D15" s="31"/>
      <c r="E15" s="11" t="s">
        <v>25</v>
      </c>
      <c r="F15" s="3"/>
      <c r="G15" s="4" t="s">
        <v>20</v>
      </c>
      <c r="H15" s="54"/>
      <c r="I15" s="53"/>
      <c r="K15" s="40" t="s">
        <v>46</v>
      </c>
      <c r="L15" s="34"/>
      <c r="M15" s="34"/>
      <c r="N15" s="34"/>
      <c r="O15" s="34"/>
      <c r="P15" s="34"/>
      <c r="Q15" s="34"/>
      <c r="R15" s="34"/>
      <c r="S15" s="34"/>
      <c r="T15" s="9"/>
    </row>
    <row r="16" spans="1:20" x14ac:dyDescent="0.25">
      <c r="A16" s="158"/>
      <c r="B16" s="159"/>
      <c r="C16" s="160"/>
      <c r="D16" s="31"/>
      <c r="E16" s="11" t="s">
        <v>26</v>
      </c>
      <c r="F16" s="3"/>
      <c r="G16" s="4" t="s">
        <v>19</v>
      </c>
      <c r="H16" s="87">
        <v>5</v>
      </c>
      <c r="I16" s="4" t="s">
        <v>17</v>
      </c>
      <c r="K16" s="88" t="s">
        <v>50</v>
      </c>
      <c r="L16" s="89"/>
      <c r="M16" s="89"/>
      <c r="N16" s="90"/>
      <c r="O16" s="88" t="s">
        <v>51</v>
      </c>
      <c r="P16" s="91"/>
      <c r="Q16" s="58"/>
      <c r="R16" s="58"/>
      <c r="S16" s="13"/>
      <c r="T16" s="10"/>
    </row>
    <row r="17" spans="1:20" x14ac:dyDescent="0.25">
      <c r="A17" s="158"/>
      <c r="B17" s="159"/>
      <c r="C17" s="160"/>
      <c r="D17" s="31"/>
      <c r="E17" s="12" t="s">
        <v>28</v>
      </c>
      <c r="F17" s="5" t="e">
        <f>+((F14^2/F16^2)*F15)</f>
        <v>#DIV/0!</v>
      </c>
      <c r="G17" s="6" t="s">
        <v>20</v>
      </c>
      <c r="H17" s="5">
        <f>+((F14^2/(H16*3.28084)^2)*F15)</f>
        <v>0</v>
      </c>
      <c r="I17" s="4" t="s">
        <v>20</v>
      </c>
      <c r="K17" s="92" t="s">
        <v>41</v>
      </c>
      <c r="L17" s="83"/>
      <c r="M17" s="93" t="s">
        <v>18</v>
      </c>
      <c r="N17" s="94"/>
      <c r="O17" s="142" t="s">
        <v>53</v>
      </c>
      <c r="P17" s="143"/>
      <c r="Q17" s="95" t="e">
        <f>L24*Q18</f>
        <v>#DIV/0!</v>
      </c>
      <c r="R17" s="96" t="s">
        <v>18</v>
      </c>
      <c r="S17" s="53"/>
      <c r="T17" s="10"/>
    </row>
    <row r="18" spans="1:20" x14ac:dyDescent="0.25">
      <c r="A18" s="158"/>
      <c r="B18" s="159"/>
      <c r="C18" s="160"/>
      <c r="D18" s="31"/>
      <c r="E18" s="12" t="s">
        <v>27</v>
      </c>
      <c r="F18" s="5" t="e">
        <f>F17/0.09290304</f>
        <v>#DIV/0!</v>
      </c>
      <c r="G18" s="6" t="s">
        <v>18</v>
      </c>
      <c r="H18" s="5">
        <f>H17/0.09290304</f>
        <v>0</v>
      </c>
      <c r="I18" s="4" t="s">
        <v>18</v>
      </c>
      <c r="K18" s="92" t="s">
        <v>52</v>
      </c>
      <c r="L18" s="95" t="e">
        <f>L17/L24</f>
        <v>#DIV/0!</v>
      </c>
      <c r="M18" s="93" t="s">
        <v>18</v>
      </c>
      <c r="N18" s="94"/>
      <c r="O18" s="142" t="s">
        <v>42</v>
      </c>
      <c r="P18" s="143"/>
      <c r="Q18" s="83"/>
      <c r="R18" s="96" t="s">
        <v>18</v>
      </c>
      <c r="S18" s="53"/>
    </row>
    <row r="19" spans="1:20" ht="15.75" thickBot="1" x14ac:dyDescent="0.3">
      <c r="B19" s="45"/>
      <c r="C19" s="45"/>
      <c r="D19" s="31"/>
      <c r="E19" s="15"/>
      <c r="F19" s="13"/>
      <c r="G19" s="46"/>
      <c r="H19" s="13"/>
      <c r="I19" s="31"/>
      <c r="K19" s="92" t="s">
        <v>43</v>
      </c>
      <c r="L19" s="83"/>
      <c r="M19" s="97" t="s">
        <v>47</v>
      </c>
      <c r="N19" s="94"/>
      <c r="O19" s="142" t="s">
        <v>45</v>
      </c>
      <c r="P19" s="143"/>
      <c r="Q19" s="83"/>
      <c r="R19" s="98" t="s">
        <v>47</v>
      </c>
      <c r="S19" s="53"/>
    </row>
    <row r="20" spans="1:20" ht="14.25" customHeight="1" thickTop="1" x14ac:dyDescent="0.25">
      <c r="A20" s="153" t="s">
        <v>58</v>
      </c>
      <c r="B20" s="154"/>
      <c r="C20" s="155"/>
      <c r="D20" s="63"/>
      <c r="E20" s="16" t="s">
        <v>67</v>
      </c>
      <c r="F20" s="13"/>
      <c r="G20" s="46"/>
      <c r="H20" s="13"/>
      <c r="I20" s="31"/>
      <c r="K20" s="92" t="s">
        <v>44</v>
      </c>
      <c r="L20" s="83"/>
      <c r="M20" s="93" t="s">
        <v>17</v>
      </c>
      <c r="N20" s="94"/>
      <c r="O20" s="142" t="s">
        <v>44</v>
      </c>
      <c r="P20" s="143"/>
      <c r="Q20" s="95">
        <f>L20</f>
        <v>0</v>
      </c>
      <c r="R20" s="96" t="s">
        <v>17</v>
      </c>
      <c r="S20" s="53"/>
    </row>
    <row r="21" spans="1:20" x14ac:dyDescent="0.25">
      <c r="A21" s="151" t="s">
        <v>57</v>
      </c>
      <c r="B21" s="152"/>
      <c r="C21" s="61"/>
      <c r="D21" s="99"/>
      <c r="E21" s="100" t="s">
        <v>60</v>
      </c>
      <c r="F21" s="84"/>
      <c r="G21" s="77" t="s">
        <v>62</v>
      </c>
      <c r="H21" s="85"/>
      <c r="I21" s="78" t="s">
        <v>63</v>
      </c>
      <c r="K21" s="114" t="s">
        <v>71</v>
      </c>
      <c r="L21" s="115">
        <f>L17*(L20^2)</f>
        <v>0</v>
      </c>
      <c r="M21" s="115" t="s">
        <v>48</v>
      </c>
      <c r="N21" s="116"/>
      <c r="O21" s="144" t="s">
        <v>71</v>
      </c>
      <c r="P21" s="144"/>
      <c r="Q21" s="115" t="e">
        <f>Q17*(Q20^2)</f>
        <v>#DIV/0!</v>
      </c>
      <c r="R21" s="117" t="s">
        <v>48</v>
      </c>
    </row>
    <row r="22" spans="1:20" x14ac:dyDescent="0.25">
      <c r="A22" s="151" t="s">
        <v>56</v>
      </c>
      <c r="B22" s="152"/>
      <c r="C22" s="61"/>
      <c r="D22" s="9"/>
      <c r="E22" s="100" t="s">
        <v>61</v>
      </c>
      <c r="F22" s="84"/>
      <c r="G22" s="77" t="s">
        <v>62</v>
      </c>
      <c r="H22" s="85"/>
      <c r="I22" s="78" t="s">
        <v>63</v>
      </c>
      <c r="K22" s="118" t="s">
        <v>38</v>
      </c>
      <c r="L22" s="119">
        <f>L17*L26</f>
        <v>0</v>
      </c>
      <c r="M22" s="119" t="s">
        <v>49</v>
      </c>
      <c r="N22" s="116"/>
      <c r="O22" s="145" t="s">
        <v>38</v>
      </c>
      <c r="P22" s="145"/>
      <c r="Q22" s="119">
        <f>Q18*Q26</f>
        <v>0</v>
      </c>
      <c r="R22" s="120" t="s">
        <v>49</v>
      </c>
    </row>
    <row r="23" spans="1:20" x14ac:dyDescent="0.25">
      <c r="A23" s="151" t="s">
        <v>54</v>
      </c>
      <c r="B23" s="152"/>
      <c r="C23" s="61"/>
      <c r="D23" s="9"/>
      <c r="E23" s="100" t="s">
        <v>64</v>
      </c>
      <c r="F23" s="84"/>
      <c r="G23" s="77" t="s">
        <v>17</v>
      </c>
      <c r="H23" s="85"/>
      <c r="I23" s="78" t="s">
        <v>19</v>
      </c>
      <c r="K23" s="101" t="s">
        <v>39</v>
      </c>
      <c r="L23" s="101">
        <f>L19*PI()/180</f>
        <v>0</v>
      </c>
      <c r="M23" s="101"/>
      <c r="N23" s="102"/>
      <c r="O23" s="146" t="s">
        <v>39</v>
      </c>
      <c r="P23" s="146"/>
      <c r="Q23" s="103">
        <f>Q19*PI()/180</f>
        <v>0</v>
      </c>
      <c r="R23" s="57"/>
      <c r="S23" s="53"/>
    </row>
    <row r="24" spans="1:20" x14ac:dyDescent="0.25">
      <c r="A24" s="151" t="s">
        <v>55</v>
      </c>
      <c r="B24" s="152"/>
      <c r="C24" s="61"/>
      <c r="D24" s="9"/>
      <c r="E24" s="100" t="s">
        <v>65</v>
      </c>
      <c r="F24" s="104" t="e">
        <f>E27/0.018</f>
        <v>#DIV/0!</v>
      </c>
      <c r="G24" s="105" t="s">
        <v>47</v>
      </c>
      <c r="H24" s="79" t="e">
        <f>H26/0.018</f>
        <v>#DIV/0!</v>
      </c>
      <c r="I24" s="97" t="s">
        <v>47</v>
      </c>
      <c r="K24" s="106" t="s">
        <v>40</v>
      </c>
      <c r="L24" s="106" t="e">
        <f>(Q19/L19)^2</f>
        <v>#DIV/0!</v>
      </c>
      <c r="M24" s="106"/>
      <c r="N24" s="106"/>
      <c r="O24" s="106"/>
      <c r="P24" s="57"/>
      <c r="Q24" s="57"/>
      <c r="R24" s="57"/>
      <c r="S24" s="53"/>
    </row>
    <row r="25" spans="1:20" x14ac:dyDescent="0.25">
      <c r="A25" s="151" t="s">
        <v>1</v>
      </c>
      <c r="B25" s="152"/>
      <c r="C25" s="61"/>
      <c r="D25" s="9"/>
      <c r="E25" s="100" t="s">
        <v>66</v>
      </c>
      <c r="F25" s="107" t="e">
        <f>F27/0.018</f>
        <v>#DIV/0!</v>
      </c>
      <c r="G25" s="108" t="s">
        <v>47</v>
      </c>
      <c r="H25" s="76" t="e">
        <f>H27/0.018</f>
        <v>#DIV/0!</v>
      </c>
      <c r="I25" s="97" t="s">
        <v>47</v>
      </c>
      <c r="K25" s="81" t="s">
        <v>69</v>
      </c>
      <c r="L25" s="82">
        <f>2*((TAN((L19/2)*PI()/180))*L20)</f>
        <v>0</v>
      </c>
      <c r="M25" s="81"/>
      <c r="N25" s="81"/>
      <c r="O25" s="81" t="s">
        <v>69</v>
      </c>
      <c r="P25" s="81"/>
      <c r="Q25" s="82">
        <f>2*((TAN((Q19/2)*PI()/180))*L20)</f>
        <v>0</v>
      </c>
      <c r="R25" s="81"/>
    </row>
    <row r="26" spans="1:20" x14ac:dyDescent="0.25">
      <c r="A26" s="163" t="s">
        <v>72</v>
      </c>
      <c r="B26" s="164"/>
      <c r="C26" s="167">
        <f>C25*B27</f>
        <v>0</v>
      </c>
      <c r="D26" s="9"/>
      <c r="E26" s="109">
        <f>CONVERT(F23,"m","mm")</f>
        <v>0</v>
      </c>
      <c r="F26" s="110"/>
      <c r="G26" s="71"/>
      <c r="H26" s="72" t="e">
        <f>H21/I26</f>
        <v>#DIV/0!</v>
      </c>
      <c r="I26" s="72">
        <f>CONVERT(H23,"ft","in")</f>
        <v>0</v>
      </c>
      <c r="K26" s="81" t="s">
        <v>68</v>
      </c>
      <c r="L26" s="82">
        <f>(L25/2)^2*PI()</f>
        <v>0</v>
      </c>
      <c r="M26" s="81"/>
      <c r="N26" s="81"/>
      <c r="O26" s="81" t="s">
        <v>68</v>
      </c>
      <c r="P26" s="81"/>
      <c r="Q26" s="82">
        <f>(Q25/2)^2*PI()</f>
        <v>0</v>
      </c>
      <c r="R26" s="81"/>
    </row>
    <row r="27" spans="1:20" ht="15.75" thickBot="1" x14ac:dyDescent="0.3">
      <c r="A27" s="165">
        <f>2*((TAN((C23/2)*PI()/180))*5)</f>
        <v>0</v>
      </c>
      <c r="B27" s="166">
        <f>(A27/2)^2*PI()</f>
        <v>0</v>
      </c>
      <c r="C27" s="9"/>
      <c r="D27" s="111"/>
      <c r="E27" s="112" t="e">
        <f>F21/E26</f>
        <v>#DIV/0!</v>
      </c>
      <c r="F27" s="112" t="e">
        <f>F22/E26</f>
        <v>#DIV/0!</v>
      </c>
      <c r="G27" s="73"/>
      <c r="H27" s="74" t="e">
        <f>H22/I26</f>
        <v>#DIV/0!</v>
      </c>
      <c r="I27" s="75"/>
      <c r="J27" s="62"/>
      <c r="K27" s="162"/>
      <c r="L27" s="162"/>
      <c r="M27" s="162"/>
      <c r="N27" s="162"/>
      <c r="O27" s="162"/>
      <c r="P27" s="162"/>
      <c r="Q27" s="162"/>
      <c r="R27" s="62"/>
      <c r="S27" s="62"/>
      <c r="T27" s="62"/>
    </row>
    <row r="28" spans="1:20" ht="15.75" thickTop="1" x14ac:dyDescent="0.25">
      <c r="A28" s="64"/>
      <c r="B28" s="22" t="s">
        <v>4</v>
      </c>
      <c r="C28" s="131" t="s">
        <v>30</v>
      </c>
      <c r="D28" s="132"/>
      <c r="E28" s="136"/>
      <c r="F28" s="131" t="s">
        <v>31</v>
      </c>
      <c r="G28" s="132"/>
      <c r="H28" s="136"/>
      <c r="J28" s="1"/>
      <c r="K28" s="43" t="s">
        <v>4</v>
      </c>
      <c r="L28" s="131" t="s">
        <v>30</v>
      </c>
      <c r="M28" s="132"/>
      <c r="N28" s="132"/>
      <c r="O28" s="132"/>
      <c r="P28" s="136"/>
      <c r="Q28" s="131" t="s">
        <v>31</v>
      </c>
      <c r="R28" s="132"/>
      <c r="S28" s="132"/>
      <c r="T28" s="133"/>
    </row>
    <row r="29" spans="1:20" x14ac:dyDescent="0.25">
      <c r="A29" s="65" t="s">
        <v>2</v>
      </c>
      <c r="B29" s="24" t="s">
        <v>3</v>
      </c>
      <c r="C29" s="138" t="s">
        <v>7</v>
      </c>
      <c r="D29" s="139"/>
      <c r="E29" s="25" t="s">
        <v>8</v>
      </c>
      <c r="F29" s="134" t="s">
        <v>5</v>
      </c>
      <c r="G29" s="135"/>
      <c r="H29" s="26" t="s">
        <v>6</v>
      </c>
      <c r="J29" s="23" t="s">
        <v>10</v>
      </c>
      <c r="K29" s="24" t="s">
        <v>11</v>
      </c>
      <c r="L29" s="138" t="s">
        <v>12</v>
      </c>
      <c r="M29" s="139"/>
      <c r="N29" s="138" t="s">
        <v>13</v>
      </c>
      <c r="O29" s="141"/>
      <c r="P29" s="139"/>
      <c r="Q29" s="134" t="s">
        <v>9</v>
      </c>
      <c r="R29" s="135"/>
      <c r="S29" s="134" t="s">
        <v>14</v>
      </c>
      <c r="T29" s="137"/>
    </row>
    <row r="30" spans="1:20" s="30" customFormat="1" x14ac:dyDescent="0.25">
      <c r="A30" s="65">
        <v>1</v>
      </c>
      <c r="B30" s="27">
        <f>+((5^2/A30^2)*$C$25)</f>
        <v>0</v>
      </c>
      <c r="C30" s="124">
        <f>2*((TAN(($C$21/2)*PI()/180))*A30)</f>
        <v>0</v>
      </c>
      <c r="D30" s="125"/>
      <c r="E30" s="28">
        <f>2*((TAN(($C$22/2)*PI()/180))*A30)</f>
        <v>0</v>
      </c>
      <c r="F30" s="121">
        <f>2*((TAN(($C$23/2)*PI()/180))*A30)</f>
        <v>0</v>
      </c>
      <c r="G30" s="122"/>
      <c r="H30" s="29">
        <f>2*((TAN(($C$24/2)*PI()/180))*A30)</f>
        <v>0</v>
      </c>
      <c r="I30" s="21"/>
      <c r="J30" s="23">
        <v>5</v>
      </c>
      <c r="K30" s="27">
        <f>+((5^2/(J30/3.28084)^2)*$C$25)*0.09290304</f>
        <v>0</v>
      </c>
      <c r="L30" s="124">
        <f>2*((TAN(($C$21/2)*PI()/180))*J30)</f>
        <v>0</v>
      </c>
      <c r="M30" s="125"/>
      <c r="N30" s="124">
        <f>2*((TAN(($C$22/2)*PI()/180))*J30)</f>
        <v>0</v>
      </c>
      <c r="O30" s="126"/>
      <c r="P30" s="125"/>
      <c r="Q30" s="121">
        <f>2*((TAN(($C$23/2)*PI()/180))*J30)</f>
        <v>0</v>
      </c>
      <c r="R30" s="122"/>
      <c r="S30" s="121">
        <f>2*((TAN(($C$24/2)*PI()/180))*J30)</f>
        <v>0</v>
      </c>
      <c r="T30" s="149"/>
    </row>
    <row r="31" spans="1:20" x14ac:dyDescent="0.25">
      <c r="A31" s="65">
        <v>2</v>
      </c>
      <c r="B31" s="27">
        <f>+((5^2/A31^2)*$C$25)</f>
        <v>0</v>
      </c>
      <c r="C31" s="124">
        <f>2*((TAN(($C$21/2)*PI()/180))*A31)</f>
        <v>0</v>
      </c>
      <c r="D31" s="125"/>
      <c r="E31" s="28">
        <f t="shared" ref="E31:E59" si="0">2*((TAN(($C$22/2)*PI()/180))*A31)</f>
        <v>0</v>
      </c>
      <c r="F31" s="121">
        <f t="shared" ref="F31:F59" si="1">2*((TAN(($C$23/2)*PI()/180))*A31)</f>
        <v>0</v>
      </c>
      <c r="G31" s="122"/>
      <c r="H31" s="29">
        <f t="shared" ref="H31:H59" si="2">2*((TAN(($C$24/2)*PI()/180))*A31)</f>
        <v>0</v>
      </c>
      <c r="J31" s="23">
        <v>10</v>
      </c>
      <c r="K31" s="27">
        <f t="shared" ref="K31:K59" si="3">+((5^2/(J31/3.28084)^2)*$C$25)*0.09290304</f>
        <v>0</v>
      </c>
      <c r="L31" s="124">
        <f t="shared" ref="L31:L59" si="4">2*((TAN(($C$21/2)*PI()/180))*J31)</f>
        <v>0</v>
      </c>
      <c r="M31" s="125"/>
      <c r="N31" s="124">
        <f t="shared" ref="N31:N59" si="5">2*((TAN(($C$22/2)*PI()/180))*J31)</f>
        <v>0</v>
      </c>
      <c r="O31" s="126"/>
      <c r="P31" s="125"/>
      <c r="Q31" s="121">
        <f t="shared" ref="Q31:Q59" si="6">2*((TAN(($C$23/2)*PI()/180))*J31)</f>
        <v>0</v>
      </c>
      <c r="R31" s="122"/>
      <c r="S31" s="121">
        <f t="shared" ref="S31:S59" si="7">2*((TAN(($C$24/2)*PI()/180))*J31)</f>
        <v>0</v>
      </c>
      <c r="T31" s="149"/>
    </row>
    <row r="32" spans="1:20" x14ac:dyDescent="0.25">
      <c r="A32" s="65">
        <v>3</v>
      </c>
      <c r="B32" s="27">
        <f t="shared" ref="B32:B59" si="8">+((5^2/A32^2)*$C$25)</f>
        <v>0</v>
      </c>
      <c r="C32" s="124">
        <f t="shared" ref="C32:C59" si="9">2*((TAN(($C$21/2)*PI()/180))*A32)</f>
        <v>0</v>
      </c>
      <c r="D32" s="125"/>
      <c r="E32" s="28">
        <f t="shared" si="0"/>
        <v>0</v>
      </c>
      <c r="F32" s="121">
        <f t="shared" si="1"/>
        <v>0</v>
      </c>
      <c r="G32" s="122"/>
      <c r="H32" s="29">
        <f t="shared" si="2"/>
        <v>0</v>
      </c>
      <c r="J32" s="23">
        <v>15</v>
      </c>
      <c r="K32" s="27">
        <f t="shared" si="3"/>
        <v>0</v>
      </c>
      <c r="L32" s="124">
        <f t="shared" si="4"/>
        <v>0</v>
      </c>
      <c r="M32" s="125"/>
      <c r="N32" s="124">
        <f t="shared" si="5"/>
        <v>0</v>
      </c>
      <c r="O32" s="126"/>
      <c r="P32" s="125"/>
      <c r="Q32" s="121">
        <f t="shared" si="6"/>
        <v>0</v>
      </c>
      <c r="R32" s="122"/>
      <c r="S32" s="121">
        <f t="shared" si="7"/>
        <v>0</v>
      </c>
      <c r="T32" s="149"/>
    </row>
    <row r="33" spans="1:57" s="30" customFormat="1" x14ac:dyDescent="0.25">
      <c r="A33" s="65">
        <v>4</v>
      </c>
      <c r="B33" s="27">
        <f t="shared" si="8"/>
        <v>0</v>
      </c>
      <c r="C33" s="124">
        <f t="shared" si="9"/>
        <v>0</v>
      </c>
      <c r="D33" s="125"/>
      <c r="E33" s="28">
        <f t="shared" si="0"/>
        <v>0</v>
      </c>
      <c r="F33" s="121">
        <f t="shared" si="1"/>
        <v>0</v>
      </c>
      <c r="G33" s="122"/>
      <c r="H33" s="29">
        <f t="shared" si="2"/>
        <v>0</v>
      </c>
      <c r="I33" s="21"/>
      <c r="J33" s="23">
        <v>20</v>
      </c>
      <c r="K33" s="27">
        <f t="shared" si="3"/>
        <v>0</v>
      </c>
      <c r="L33" s="124">
        <f t="shared" si="4"/>
        <v>0</v>
      </c>
      <c r="M33" s="125"/>
      <c r="N33" s="124">
        <f t="shared" si="5"/>
        <v>0</v>
      </c>
      <c r="O33" s="126"/>
      <c r="P33" s="125"/>
      <c r="Q33" s="121">
        <f t="shared" si="6"/>
        <v>0</v>
      </c>
      <c r="R33" s="122"/>
      <c r="S33" s="121">
        <f t="shared" si="7"/>
        <v>0</v>
      </c>
      <c r="T33" s="149"/>
    </row>
    <row r="34" spans="1:57" x14ac:dyDescent="0.25">
      <c r="A34" s="65">
        <v>5</v>
      </c>
      <c r="B34" s="27">
        <f t="shared" si="8"/>
        <v>0</v>
      </c>
      <c r="C34" s="124">
        <f t="shared" si="9"/>
        <v>0</v>
      </c>
      <c r="D34" s="125"/>
      <c r="E34" s="28">
        <f t="shared" si="0"/>
        <v>0</v>
      </c>
      <c r="F34" s="121">
        <f t="shared" si="1"/>
        <v>0</v>
      </c>
      <c r="G34" s="122"/>
      <c r="H34" s="29">
        <f t="shared" si="2"/>
        <v>0</v>
      </c>
      <c r="J34" s="23">
        <v>25</v>
      </c>
      <c r="K34" s="27">
        <f t="shared" si="3"/>
        <v>0</v>
      </c>
      <c r="L34" s="124">
        <f t="shared" si="4"/>
        <v>0</v>
      </c>
      <c r="M34" s="125"/>
      <c r="N34" s="124">
        <f t="shared" si="5"/>
        <v>0</v>
      </c>
      <c r="O34" s="126"/>
      <c r="P34" s="125"/>
      <c r="Q34" s="121">
        <f t="shared" si="6"/>
        <v>0</v>
      </c>
      <c r="R34" s="122"/>
      <c r="S34" s="121">
        <f t="shared" si="7"/>
        <v>0</v>
      </c>
      <c r="T34" s="149"/>
    </row>
    <row r="35" spans="1:57" x14ac:dyDescent="0.25">
      <c r="A35" s="65">
        <v>6</v>
      </c>
      <c r="B35" s="27">
        <f t="shared" si="8"/>
        <v>0</v>
      </c>
      <c r="C35" s="124">
        <f t="shared" si="9"/>
        <v>0</v>
      </c>
      <c r="D35" s="125"/>
      <c r="E35" s="28">
        <f t="shared" si="0"/>
        <v>0</v>
      </c>
      <c r="F35" s="121">
        <f t="shared" si="1"/>
        <v>0</v>
      </c>
      <c r="G35" s="122"/>
      <c r="H35" s="29">
        <f t="shared" si="2"/>
        <v>0</v>
      </c>
      <c r="J35" s="23">
        <v>30</v>
      </c>
      <c r="K35" s="27">
        <f t="shared" si="3"/>
        <v>0</v>
      </c>
      <c r="L35" s="124">
        <f t="shared" si="4"/>
        <v>0</v>
      </c>
      <c r="M35" s="125"/>
      <c r="N35" s="124">
        <f t="shared" si="5"/>
        <v>0</v>
      </c>
      <c r="O35" s="126"/>
      <c r="P35" s="125"/>
      <c r="Q35" s="121">
        <f t="shared" si="6"/>
        <v>0</v>
      </c>
      <c r="R35" s="122"/>
      <c r="S35" s="121">
        <f t="shared" si="7"/>
        <v>0</v>
      </c>
      <c r="T35" s="149"/>
    </row>
    <row r="36" spans="1:57" x14ac:dyDescent="0.25">
      <c r="A36" s="65">
        <v>7</v>
      </c>
      <c r="B36" s="27">
        <f t="shared" si="8"/>
        <v>0</v>
      </c>
      <c r="C36" s="124">
        <f t="shared" si="9"/>
        <v>0</v>
      </c>
      <c r="D36" s="125"/>
      <c r="E36" s="28">
        <f t="shared" si="0"/>
        <v>0</v>
      </c>
      <c r="F36" s="121">
        <f t="shared" si="1"/>
        <v>0</v>
      </c>
      <c r="G36" s="122"/>
      <c r="H36" s="29">
        <f t="shared" si="2"/>
        <v>0</v>
      </c>
      <c r="J36" s="23">
        <v>35</v>
      </c>
      <c r="K36" s="27">
        <f t="shared" si="3"/>
        <v>0</v>
      </c>
      <c r="L36" s="124">
        <f t="shared" si="4"/>
        <v>0</v>
      </c>
      <c r="M36" s="125"/>
      <c r="N36" s="124">
        <f t="shared" si="5"/>
        <v>0</v>
      </c>
      <c r="O36" s="126"/>
      <c r="P36" s="125"/>
      <c r="Q36" s="121">
        <f t="shared" si="6"/>
        <v>0</v>
      </c>
      <c r="R36" s="122"/>
      <c r="S36" s="121">
        <f t="shared" si="7"/>
        <v>0</v>
      </c>
      <c r="T36" s="149"/>
    </row>
    <row r="37" spans="1:57" x14ac:dyDescent="0.25">
      <c r="A37" s="65">
        <v>8</v>
      </c>
      <c r="B37" s="27">
        <f t="shared" si="8"/>
        <v>0</v>
      </c>
      <c r="C37" s="124">
        <f t="shared" si="9"/>
        <v>0</v>
      </c>
      <c r="D37" s="125"/>
      <c r="E37" s="28">
        <f t="shared" si="0"/>
        <v>0</v>
      </c>
      <c r="F37" s="121">
        <f t="shared" si="1"/>
        <v>0</v>
      </c>
      <c r="G37" s="122"/>
      <c r="H37" s="29">
        <f t="shared" si="2"/>
        <v>0</v>
      </c>
      <c r="I37" s="30"/>
      <c r="J37" s="23">
        <v>40</v>
      </c>
      <c r="K37" s="27">
        <f t="shared" si="3"/>
        <v>0</v>
      </c>
      <c r="L37" s="124">
        <f t="shared" si="4"/>
        <v>0</v>
      </c>
      <c r="M37" s="125"/>
      <c r="N37" s="124">
        <f t="shared" si="5"/>
        <v>0</v>
      </c>
      <c r="O37" s="126"/>
      <c r="P37" s="125"/>
      <c r="Q37" s="121">
        <f t="shared" si="6"/>
        <v>0</v>
      </c>
      <c r="R37" s="122"/>
      <c r="S37" s="121">
        <f t="shared" si="7"/>
        <v>0</v>
      </c>
      <c r="T37" s="149"/>
    </row>
    <row r="38" spans="1:57" x14ac:dyDescent="0.25">
      <c r="A38" s="65">
        <v>9</v>
      </c>
      <c r="B38" s="27">
        <f t="shared" si="8"/>
        <v>0</v>
      </c>
      <c r="C38" s="124">
        <f t="shared" si="9"/>
        <v>0</v>
      </c>
      <c r="D38" s="125"/>
      <c r="E38" s="28">
        <f t="shared" si="0"/>
        <v>0</v>
      </c>
      <c r="F38" s="121">
        <f t="shared" si="1"/>
        <v>0</v>
      </c>
      <c r="G38" s="122"/>
      <c r="H38" s="29">
        <f t="shared" si="2"/>
        <v>0</v>
      </c>
      <c r="J38" s="23">
        <v>45</v>
      </c>
      <c r="K38" s="27">
        <f t="shared" si="3"/>
        <v>0</v>
      </c>
      <c r="L38" s="124">
        <f t="shared" si="4"/>
        <v>0</v>
      </c>
      <c r="M38" s="125"/>
      <c r="N38" s="124">
        <f t="shared" si="5"/>
        <v>0</v>
      </c>
      <c r="O38" s="126"/>
      <c r="P38" s="125"/>
      <c r="Q38" s="121">
        <f t="shared" si="6"/>
        <v>0</v>
      </c>
      <c r="R38" s="122"/>
      <c r="S38" s="121">
        <f t="shared" si="7"/>
        <v>0</v>
      </c>
      <c r="T38" s="149"/>
    </row>
    <row r="39" spans="1:57" s="30" customFormat="1" x14ac:dyDescent="0.25">
      <c r="A39" s="65">
        <v>10</v>
      </c>
      <c r="B39" s="27">
        <f t="shared" si="8"/>
        <v>0</v>
      </c>
      <c r="C39" s="124">
        <f t="shared" si="9"/>
        <v>0</v>
      </c>
      <c r="D39" s="125"/>
      <c r="E39" s="28">
        <f t="shared" si="0"/>
        <v>0</v>
      </c>
      <c r="F39" s="121">
        <f t="shared" si="1"/>
        <v>0</v>
      </c>
      <c r="G39" s="122"/>
      <c r="H39" s="29">
        <f t="shared" si="2"/>
        <v>0</v>
      </c>
      <c r="I39" s="21"/>
      <c r="J39" s="23">
        <v>50</v>
      </c>
      <c r="K39" s="27">
        <f t="shared" si="3"/>
        <v>0</v>
      </c>
      <c r="L39" s="124">
        <f t="shared" si="4"/>
        <v>0</v>
      </c>
      <c r="M39" s="125"/>
      <c r="N39" s="124">
        <f t="shared" si="5"/>
        <v>0</v>
      </c>
      <c r="O39" s="126"/>
      <c r="P39" s="125"/>
      <c r="Q39" s="121">
        <f t="shared" si="6"/>
        <v>0</v>
      </c>
      <c r="R39" s="122"/>
      <c r="S39" s="121">
        <f t="shared" si="7"/>
        <v>0</v>
      </c>
      <c r="T39" s="149"/>
    </row>
    <row r="40" spans="1:57" x14ac:dyDescent="0.25">
      <c r="A40" s="65">
        <v>11</v>
      </c>
      <c r="B40" s="27">
        <f t="shared" si="8"/>
        <v>0</v>
      </c>
      <c r="C40" s="124">
        <f t="shared" si="9"/>
        <v>0</v>
      </c>
      <c r="D40" s="125"/>
      <c r="E40" s="28">
        <f t="shared" si="0"/>
        <v>0</v>
      </c>
      <c r="F40" s="121">
        <f t="shared" si="1"/>
        <v>0</v>
      </c>
      <c r="G40" s="122"/>
      <c r="H40" s="29">
        <f t="shared" si="2"/>
        <v>0</v>
      </c>
      <c r="I40" s="30"/>
      <c r="J40" s="23">
        <v>55</v>
      </c>
      <c r="K40" s="27">
        <f t="shared" si="3"/>
        <v>0</v>
      </c>
      <c r="L40" s="124">
        <f t="shared" si="4"/>
        <v>0</v>
      </c>
      <c r="M40" s="125"/>
      <c r="N40" s="124">
        <f t="shared" si="5"/>
        <v>0</v>
      </c>
      <c r="O40" s="126"/>
      <c r="P40" s="125"/>
      <c r="Q40" s="121">
        <f t="shared" si="6"/>
        <v>0</v>
      </c>
      <c r="R40" s="122"/>
      <c r="S40" s="121">
        <f t="shared" si="7"/>
        <v>0</v>
      </c>
      <c r="T40" s="149"/>
    </row>
    <row r="41" spans="1:57" x14ac:dyDescent="0.25">
      <c r="A41" s="65">
        <v>12</v>
      </c>
      <c r="B41" s="27">
        <f t="shared" si="8"/>
        <v>0</v>
      </c>
      <c r="C41" s="124">
        <f t="shared" si="9"/>
        <v>0</v>
      </c>
      <c r="D41" s="125"/>
      <c r="E41" s="28">
        <f t="shared" si="0"/>
        <v>0</v>
      </c>
      <c r="F41" s="121">
        <f t="shared" si="1"/>
        <v>0</v>
      </c>
      <c r="G41" s="122"/>
      <c r="H41" s="29">
        <f t="shared" si="2"/>
        <v>0</v>
      </c>
      <c r="J41" s="23">
        <v>60</v>
      </c>
      <c r="K41" s="27">
        <f t="shared" si="3"/>
        <v>0</v>
      </c>
      <c r="L41" s="124">
        <f t="shared" si="4"/>
        <v>0</v>
      </c>
      <c r="M41" s="125"/>
      <c r="N41" s="124">
        <f t="shared" si="5"/>
        <v>0</v>
      </c>
      <c r="O41" s="126"/>
      <c r="P41" s="125"/>
      <c r="Q41" s="121">
        <f t="shared" si="6"/>
        <v>0</v>
      </c>
      <c r="R41" s="122"/>
      <c r="S41" s="121">
        <f t="shared" si="7"/>
        <v>0</v>
      </c>
      <c r="T41" s="149"/>
    </row>
    <row r="42" spans="1:57" x14ac:dyDescent="0.25">
      <c r="A42" s="65">
        <v>13</v>
      </c>
      <c r="B42" s="27">
        <f t="shared" si="8"/>
        <v>0</v>
      </c>
      <c r="C42" s="124">
        <f t="shared" si="9"/>
        <v>0</v>
      </c>
      <c r="D42" s="125"/>
      <c r="E42" s="28">
        <f t="shared" si="0"/>
        <v>0</v>
      </c>
      <c r="F42" s="121">
        <f t="shared" si="1"/>
        <v>0</v>
      </c>
      <c r="G42" s="122"/>
      <c r="H42" s="29">
        <f t="shared" si="2"/>
        <v>0</v>
      </c>
      <c r="J42" s="23">
        <v>65</v>
      </c>
      <c r="K42" s="27">
        <f t="shared" si="3"/>
        <v>0</v>
      </c>
      <c r="L42" s="124">
        <f t="shared" si="4"/>
        <v>0</v>
      </c>
      <c r="M42" s="125"/>
      <c r="N42" s="124">
        <f t="shared" si="5"/>
        <v>0</v>
      </c>
      <c r="O42" s="126"/>
      <c r="P42" s="125"/>
      <c r="Q42" s="121">
        <f t="shared" si="6"/>
        <v>0</v>
      </c>
      <c r="R42" s="122"/>
      <c r="S42" s="121">
        <f t="shared" si="7"/>
        <v>0</v>
      </c>
      <c r="T42" s="149"/>
    </row>
    <row r="43" spans="1:57" x14ac:dyDescent="0.25">
      <c r="A43" s="65">
        <v>14</v>
      </c>
      <c r="B43" s="27">
        <f t="shared" si="8"/>
        <v>0</v>
      </c>
      <c r="C43" s="124">
        <f t="shared" si="9"/>
        <v>0</v>
      </c>
      <c r="D43" s="125"/>
      <c r="E43" s="28">
        <f t="shared" si="0"/>
        <v>0</v>
      </c>
      <c r="F43" s="121">
        <f t="shared" si="1"/>
        <v>0</v>
      </c>
      <c r="G43" s="122"/>
      <c r="H43" s="29">
        <f t="shared" si="2"/>
        <v>0</v>
      </c>
      <c r="J43" s="23">
        <v>70</v>
      </c>
      <c r="K43" s="27">
        <f t="shared" si="3"/>
        <v>0</v>
      </c>
      <c r="L43" s="124">
        <f t="shared" si="4"/>
        <v>0</v>
      </c>
      <c r="M43" s="125"/>
      <c r="N43" s="124">
        <f t="shared" si="5"/>
        <v>0</v>
      </c>
      <c r="O43" s="126"/>
      <c r="P43" s="125"/>
      <c r="Q43" s="121">
        <f t="shared" si="6"/>
        <v>0</v>
      </c>
      <c r="R43" s="122"/>
      <c r="S43" s="121">
        <f t="shared" si="7"/>
        <v>0</v>
      </c>
      <c r="T43" s="149"/>
    </row>
    <row r="44" spans="1:57" x14ac:dyDescent="0.25">
      <c r="A44" s="65">
        <v>15</v>
      </c>
      <c r="B44" s="27">
        <f t="shared" si="8"/>
        <v>0</v>
      </c>
      <c r="C44" s="124">
        <f t="shared" si="9"/>
        <v>0</v>
      </c>
      <c r="D44" s="125"/>
      <c r="E44" s="28">
        <f t="shared" si="0"/>
        <v>0</v>
      </c>
      <c r="F44" s="121">
        <f t="shared" si="1"/>
        <v>0</v>
      </c>
      <c r="G44" s="122"/>
      <c r="H44" s="29">
        <f t="shared" si="2"/>
        <v>0</v>
      </c>
      <c r="J44" s="23">
        <v>75</v>
      </c>
      <c r="K44" s="27">
        <f t="shared" si="3"/>
        <v>0</v>
      </c>
      <c r="L44" s="124">
        <f t="shared" si="4"/>
        <v>0</v>
      </c>
      <c r="M44" s="125"/>
      <c r="N44" s="124">
        <f t="shared" si="5"/>
        <v>0</v>
      </c>
      <c r="O44" s="126"/>
      <c r="P44" s="125"/>
      <c r="Q44" s="121">
        <f t="shared" si="6"/>
        <v>0</v>
      </c>
      <c r="R44" s="122"/>
      <c r="S44" s="121">
        <f t="shared" si="7"/>
        <v>0</v>
      </c>
      <c r="T44" s="149"/>
    </row>
    <row r="45" spans="1:57" x14ac:dyDescent="0.25">
      <c r="A45" s="65">
        <v>16</v>
      </c>
      <c r="B45" s="27">
        <f t="shared" si="8"/>
        <v>0</v>
      </c>
      <c r="C45" s="124">
        <f t="shared" si="9"/>
        <v>0</v>
      </c>
      <c r="D45" s="125"/>
      <c r="E45" s="28">
        <f t="shared" si="0"/>
        <v>0</v>
      </c>
      <c r="F45" s="121">
        <f t="shared" si="1"/>
        <v>0</v>
      </c>
      <c r="G45" s="122"/>
      <c r="H45" s="29">
        <f t="shared" si="2"/>
        <v>0</v>
      </c>
      <c r="J45" s="23">
        <v>80</v>
      </c>
      <c r="K45" s="27">
        <f t="shared" si="3"/>
        <v>0</v>
      </c>
      <c r="L45" s="124">
        <f t="shared" si="4"/>
        <v>0</v>
      </c>
      <c r="M45" s="125"/>
      <c r="N45" s="124">
        <f t="shared" si="5"/>
        <v>0</v>
      </c>
      <c r="O45" s="126"/>
      <c r="P45" s="125"/>
      <c r="Q45" s="121">
        <f t="shared" si="6"/>
        <v>0</v>
      </c>
      <c r="R45" s="122"/>
      <c r="S45" s="121">
        <f t="shared" si="7"/>
        <v>0</v>
      </c>
      <c r="T45" s="149"/>
      <c r="AA45" s="30"/>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row>
    <row r="46" spans="1:57" x14ac:dyDescent="0.25">
      <c r="A46" s="65">
        <v>17</v>
      </c>
      <c r="B46" s="27">
        <f t="shared" si="8"/>
        <v>0</v>
      </c>
      <c r="C46" s="124">
        <f t="shared" si="9"/>
        <v>0</v>
      </c>
      <c r="D46" s="125"/>
      <c r="E46" s="28">
        <f t="shared" si="0"/>
        <v>0</v>
      </c>
      <c r="F46" s="121">
        <f t="shared" si="1"/>
        <v>0</v>
      </c>
      <c r="G46" s="122"/>
      <c r="H46" s="29">
        <f t="shared" si="2"/>
        <v>0</v>
      </c>
      <c r="I46" s="30"/>
      <c r="J46" s="23">
        <v>85</v>
      </c>
      <c r="K46" s="27">
        <f t="shared" si="3"/>
        <v>0</v>
      </c>
      <c r="L46" s="124">
        <f t="shared" si="4"/>
        <v>0</v>
      </c>
      <c r="M46" s="125"/>
      <c r="N46" s="124">
        <f t="shared" si="5"/>
        <v>0</v>
      </c>
      <c r="O46" s="126"/>
      <c r="P46" s="125"/>
      <c r="Q46" s="121">
        <f t="shared" si="6"/>
        <v>0</v>
      </c>
      <c r="R46" s="122"/>
      <c r="S46" s="121">
        <f t="shared" si="7"/>
        <v>0</v>
      </c>
      <c r="T46" s="149"/>
      <c r="AA46" s="20"/>
      <c r="AB46" s="113"/>
      <c r="AC46" s="113"/>
      <c r="AD46" s="113"/>
      <c r="AE46" s="113"/>
      <c r="AF46" s="32"/>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row>
    <row r="47" spans="1:57" x14ac:dyDescent="0.25">
      <c r="A47" s="65">
        <v>18</v>
      </c>
      <c r="B47" s="27">
        <f t="shared" si="8"/>
        <v>0</v>
      </c>
      <c r="C47" s="124">
        <f t="shared" si="9"/>
        <v>0</v>
      </c>
      <c r="D47" s="125"/>
      <c r="E47" s="28">
        <f t="shared" si="0"/>
        <v>0</v>
      </c>
      <c r="F47" s="121">
        <f t="shared" si="1"/>
        <v>0</v>
      </c>
      <c r="G47" s="122"/>
      <c r="H47" s="29">
        <f t="shared" si="2"/>
        <v>0</v>
      </c>
      <c r="J47" s="23">
        <v>90</v>
      </c>
      <c r="K47" s="27">
        <f t="shared" si="3"/>
        <v>0</v>
      </c>
      <c r="L47" s="124">
        <f t="shared" si="4"/>
        <v>0</v>
      </c>
      <c r="M47" s="125"/>
      <c r="N47" s="124">
        <f t="shared" si="5"/>
        <v>0</v>
      </c>
      <c r="O47" s="126"/>
      <c r="P47" s="125"/>
      <c r="Q47" s="121">
        <f t="shared" si="6"/>
        <v>0</v>
      </c>
      <c r="R47" s="122"/>
      <c r="S47" s="121">
        <f t="shared" si="7"/>
        <v>0</v>
      </c>
      <c r="T47" s="149"/>
      <c r="AA47" s="20"/>
      <c r="AP47" s="21"/>
      <c r="AQ47" s="21"/>
      <c r="AR47" s="21"/>
      <c r="AS47" s="21"/>
      <c r="AT47" s="21"/>
      <c r="AU47" s="21"/>
      <c r="AV47" s="21"/>
      <c r="AW47" s="21"/>
      <c r="AX47" s="21"/>
      <c r="AY47" s="21"/>
      <c r="AZ47" s="21"/>
      <c r="BA47" s="21"/>
      <c r="BB47" s="21"/>
      <c r="BC47" s="21"/>
      <c r="BD47" s="21"/>
      <c r="BE47" s="21"/>
    </row>
    <row r="48" spans="1:57" x14ac:dyDescent="0.25">
      <c r="A48" s="65">
        <v>19</v>
      </c>
      <c r="B48" s="27">
        <f t="shared" si="8"/>
        <v>0</v>
      </c>
      <c r="C48" s="124">
        <f t="shared" si="9"/>
        <v>0</v>
      </c>
      <c r="D48" s="125"/>
      <c r="E48" s="28">
        <f t="shared" si="0"/>
        <v>0</v>
      </c>
      <c r="F48" s="121">
        <f t="shared" si="1"/>
        <v>0</v>
      </c>
      <c r="G48" s="122"/>
      <c r="H48" s="29">
        <f t="shared" si="2"/>
        <v>0</v>
      </c>
      <c r="J48" s="23">
        <v>95</v>
      </c>
      <c r="K48" s="27">
        <f t="shared" si="3"/>
        <v>0</v>
      </c>
      <c r="L48" s="124">
        <f t="shared" si="4"/>
        <v>0</v>
      </c>
      <c r="M48" s="125"/>
      <c r="N48" s="124">
        <f t="shared" si="5"/>
        <v>0</v>
      </c>
      <c r="O48" s="126"/>
      <c r="P48" s="125"/>
      <c r="Q48" s="121">
        <f t="shared" si="6"/>
        <v>0</v>
      </c>
      <c r="R48" s="122"/>
      <c r="S48" s="121">
        <f t="shared" si="7"/>
        <v>0</v>
      </c>
      <c r="T48" s="149"/>
      <c r="AA48" s="30"/>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row>
    <row r="49" spans="1:57" x14ac:dyDescent="0.25">
      <c r="A49" s="65">
        <v>20</v>
      </c>
      <c r="B49" s="27">
        <f t="shared" si="8"/>
        <v>0</v>
      </c>
      <c r="C49" s="124">
        <f t="shared" si="9"/>
        <v>0</v>
      </c>
      <c r="D49" s="125"/>
      <c r="E49" s="28">
        <f t="shared" si="0"/>
        <v>0</v>
      </c>
      <c r="F49" s="121">
        <f t="shared" si="1"/>
        <v>0</v>
      </c>
      <c r="G49" s="122"/>
      <c r="H49" s="29">
        <f t="shared" si="2"/>
        <v>0</v>
      </c>
      <c r="J49" s="23">
        <v>100</v>
      </c>
      <c r="K49" s="27">
        <f t="shared" si="3"/>
        <v>0</v>
      </c>
      <c r="L49" s="124">
        <f t="shared" si="4"/>
        <v>0</v>
      </c>
      <c r="M49" s="125"/>
      <c r="N49" s="124">
        <f t="shared" si="5"/>
        <v>0</v>
      </c>
      <c r="O49" s="126"/>
      <c r="P49" s="125"/>
      <c r="Q49" s="121">
        <f t="shared" si="6"/>
        <v>0</v>
      </c>
      <c r="R49" s="122"/>
      <c r="S49" s="121">
        <f t="shared" si="7"/>
        <v>0</v>
      </c>
      <c r="T49" s="149"/>
      <c r="AA49" s="20"/>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row>
    <row r="50" spans="1:57" x14ac:dyDescent="0.25">
      <c r="A50" s="65">
        <v>21</v>
      </c>
      <c r="B50" s="27">
        <f t="shared" si="8"/>
        <v>0</v>
      </c>
      <c r="C50" s="124">
        <f t="shared" si="9"/>
        <v>0</v>
      </c>
      <c r="D50" s="125"/>
      <c r="E50" s="28">
        <f t="shared" si="0"/>
        <v>0</v>
      </c>
      <c r="F50" s="121">
        <f t="shared" si="1"/>
        <v>0</v>
      </c>
      <c r="G50" s="122"/>
      <c r="H50" s="29">
        <f t="shared" si="2"/>
        <v>0</v>
      </c>
      <c r="J50" s="23">
        <v>105</v>
      </c>
      <c r="K50" s="27">
        <f t="shared" si="3"/>
        <v>0</v>
      </c>
      <c r="L50" s="124">
        <f t="shared" si="4"/>
        <v>0</v>
      </c>
      <c r="M50" s="125"/>
      <c r="N50" s="124">
        <f t="shared" si="5"/>
        <v>0</v>
      </c>
      <c r="O50" s="126"/>
      <c r="P50" s="125"/>
      <c r="Q50" s="121">
        <f t="shared" si="6"/>
        <v>0</v>
      </c>
      <c r="R50" s="122"/>
      <c r="S50" s="121">
        <f t="shared" si="7"/>
        <v>0</v>
      </c>
      <c r="T50" s="149"/>
      <c r="AA50" s="20"/>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13"/>
      <c r="BD50" s="113"/>
      <c r="BE50" s="113"/>
    </row>
    <row r="51" spans="1:57" x14ac:dyDescent="0.25">
      <c r="A51" s="65">
        <v>22</v>
      </c>
      <c r="B51" s="27">
        <f t="shared" si="8"/>
        <v>0</v>
      </c>
      <c r="C51" s="124">
        <f t="shared" si="9"/>
        <v>0</v>
      </c>
      <c r="D51" s="125"/>
      <c r="E51" s="28">
        <f t="shared" si="0"/>
        <v>0</v>
      </c>
      <c r="F51" s="121">
        <f t="shared" si="1"/>
        <v>0</v>
      </c>
      <c r="G51" s="122"/>
      <c r="H51" s="29">
        <f t="shared" si="2"/>
        <v>0</v>
      </c>
      <c r="J51" s="23">
        <v>110</v>
      </c>
      <c r="K51" s="27">
        <f t="shared" si="3"/>
        <v>0</v>
      </c>
      <c r="L51" s="124">
        <f t="shared" si="4"/>
        <v>0</v>
      </c>
      <c r="M51" s="125"/>
      <c r="N51" s="124">
        <f t="shared" si="5"/>
        <v>0</v>
      </c>
      <c r="O51" s="126"/>
      <c r="P51" s="125"/>
      <c r="Q51" s="121">
        <f t="shared" si="6"/>
        <v>0</v>
      </c>
      <c r="R51" s="122"/>
      <c r="S51" s="121">
        <f t="shared" si="7"/>
        <v>0</v>
      </c>
      <c r="T51" s="149"/>
      <c r="AA51" s="20"/>
      <c r="AP51" s="21"/>
      <c r="AQ51" s="21"/>
      <c r="AR51" s="21"/>
      <c r="AS51" s="21"/>
      <c r="AT51" s="21"/>
      <c r="AU51" s="21"/>
      <c r="AV51" s="21"/>
      <c r="AW51" s="21"/>
      <c r="AX51" s="21"/>
      <c r="AY51" s="21"/>
      <c r="AZ51" s="21"/>
      <c r="BA51" s="21"/>
      <c r="BB51" s="21"/>
      <c r="BC51" s="21"/>
      <c r="BD51" s="21"/>
      <c r="BE51" s="21"/>
    </row>
    <row r="52" spans="1:57" x14ac:dyDescent="0.25">
      <c r="A52" s="65">
        <v>23</v>
      </c>
      <c r="B52" s="27">
        <f t="shared" si="8"/>
        <v>0</v>
      </c>
      <c r="C52" s="124">
        <f t="shared" si="9"/>
        <v>0</v>
      </c>
      <c r="D52" s="125"/>
      <c r="E52" s="28">
        <f t="shared" si="0"/>
        <v>0</v>
      </c>
      <c r="F52" s="121">
        <f t="shared" si="1"/>
        <v>0</v>
      </c>
      <c r="G52" s="122"/>
      <c r="H52" s="29">
        <f t="shared" si="2"/>
        <v>0</v>
      </c>
      <c r="J52" s="23">
        <v>115</v>
      </c>
      <c r="K52" s="27">
        <f t="shared" si="3"/>
        <v>0</v>
      </c>
      <c r="L52" s="124">
        <f t="shared" si="4"/>
        <v>0</v>
      </c>
      <c r="M52" s="125"/>
      <c r="N52" s="124">
        <f t="shared" si="5"/>
        <v>0</v>
      </c>
      <c r="O52" s="126"/>
      <c r="P52" s="125"/>
      <c r="Q52" s="121">
        <f t="shared" si="6"/>
        <v>0</v>
      </c>
      <c r="R52" s="122"/>
      <c r="S52" s="121">
        <f t="shared" si="7"/>
        <v>0</v>
      </c>
      <c r="T52" s="149"/>
      <c r="AA52" s="20"/>
      <c r="AP52" s="21"/>
      <c r="AQ52" s="21"/>
      <c r="AR52" s="21"/>
      <c r="AS52" s="21"/>
      <c r="AT52" s="21"/>
      <c r="AU52" s="21"/>
      <c r="AV52" s="21"/>
      <c r="AW52" s="21"/>
      <c r="AX52" s="21"/>
      <c r="AY52" s="21"/>
      <c r="AZ52" s="21"/>
      <c r="BA52" s="21"/>
      <c r="BB52" s="21"/>
      <c r="BC52" s="21"/>
      <c r="BD52" s="21"/>
      <c r="BE52" s="21"/>
    </row>
    <row r="53" spans="1:57" x14ac:dyDescent="0.25">
      <c r="A53" s="65">
        <v>24</v>
      </c>
      <c r="B53" s="27">
        <f t="shared" si="8"/>
        <v>0</v>
      </c>
      <c r="C53" s="124">
        <f t="shared" si="9"/>
        <v>0</v>
      </c>
      <c r="D53" s="125"/>
      <c r="E53" s="28">
        <f t="shared" si="0"/>
        <v>0</v>
      </c>
      <c r="F53" s="121">
        <f t="shared" si="1"/>
        <v>0</v>
      </c>
      <c r="G53" s="122"/>
      <c r="H53" s="29">
        <f t="shared" si="2"/>
        <v>0</v>
      </c>
      <c r="J53" s="23">
        <v>120</v>
      </c>
      <c r="K53" s="27">
        <f t="shared" si="3"/>
        <v>0</v>
      </c>
      <c r="L53" s="124">
        <f t="shared" si="4"/>
        <v>0</v>
      </c>
      <c r="M53" s="125"/>
      <c r="N53" s="124">
        <f t="shared" si="5"/>
        <v>0</v>
      </c>
      <c r="O53" s="126"/>
      <c r="P53" s="125"/>
      <c r="Q53" s="121">
        <f t="shared" si="6"/>
        <v>0</v>
      </c>
      <c r="R53" s="122"/>
      <c r="S53" s="121">
        <f t="shared" si="7"/>
        <v>0</v>
      </c>
      <c r="T53" s="149"/>
      <c r="AA53" s="20"/>
      <c r="AP53" s="21"/>
      <c r="AQ53" s="21"/>
      <c r="AR53" s="21"/>
      <c r="AS53" s="21"/>
      <c r="AT53" s="21"/>
      <c r="AU53" s="21"/>
      <c r="AV53" s="21"/>
      <c r="AW53" s="21"/>
      <c r="AX53" s="21"/>
      <c r="AY53" s="21"/>
      <c r="AZ53" s="21"/>
      <c r="BA53" s="21"/>
      <c r="BB53" s="21"/>
      <c r="BC53" s="21"/>
      <c r="BD53" s="21"/>
      <c r="BE53" s="21"/>
    </row>
    <row r="54" spans="1:57" x14ac:dyDescent="0.25">
      <c r="A54" s="65">
        <v>25</v>
      </c>
      <c r="B54" s="27">
        <f t="shared" si="8"/>
        <v>0</v>
      </c>
      <c r="C54" s="124">
        <f t="shared" si="9"/>
        <v>0</v>
      </c>
      <c r="D54" s="125"/>
      <c r="E54" s="28">
        <f t="shared" si="0"/>
        <v>0</v>
      </c>
      <c r="F54" s="121">
        <f t="shared" si="1"/>
        <v>0</v>
      </c>
      <c r="G54" s="122"/>
      <c r="H54" s="29">
        <f t="shared" si="2"/>
        <v>0</v>
      </c>
      <c r="J54" s="23">
        <v>125</v>
      </c>
      <c r="K54" s="27">
        <f t="shared" si="3"/>
        <v>0</v>
      </c>
      <c r="L54" s="124">
        <f t="shared" si="4"/>
        <v>0</v>
      </c>
      <c r="M54" s="125"/>
      <c r="N54" s="124">
        <f t="shared" si="5"/>
        <v>0</v>
      </c>
      <c r="O54" s="126"/>
      <c r="P54" s="125"/>
      <c r="Q54" s="121">
        <f t="shared" si="6"/>
        <v>0</v>
      </c>
      <c r="R54" s="122"/>
      <c r="S54" s="121">
        <f t="shared" si="7"/>
        <v>0</v>
      </c>
      <c r="T54" s="149"/>
      <c r="AJ54" s="1"/>
      <c r="AK54" s="1"/>
      <c r="AL54" s="1"/>
      <c r="AM54" s="1"/>
      <c r="AN54" s="1"/>
      <c r="AO54" s="1"/>
      <c r="AP54" s="1"/>
      <c r="AQ54" s="1"/>
      <c r="AR54" s="1"/>
      <c r="AS54" s="1"/>
      <c r="AT54" s="1"/>
      <c r="AU54" s="1"/>
      <c r="AV54" s="1"/>
      <c r="AW54" s="1"/>
      <c r="AX54" s="1"/>
      <c r="AY54" s="1"/>
      <c r="AZ54" s="1"/>
      <c r="BA54" s="1"/>
      <c r="BB54" s="1"/>
      <c r="BC54" s="1"/>
      <c r="BD54" s="1"/>
      <c r="BE54" s="1"/>
    </row>
    <row r="55" spans="1:57" x14ac:dyDescent="0.25">
      <c r="A55" s="65">
        <v>26</v>
      </c>
      <c r="B55" s="27">
        <f t="shared" si="8"/>
        <v>0</v>
      </c>
      <c r="C55" s="124">
        <f t="shared" si="9"/>
        <v>0</v>
      </c>
      <c r="D55" s="125"/>
      <c r="E55" s="28">
        <f t="shared" si="0"/>
        <v>0</v>
      </c>
      <c r="F55" s="121">
        <f t="shared" si="1"/>
        <v>0</v>
      </c>
      <c r="G55" s="122"/>
      <c r="H55" s="29">
        <f t="shared" si="2"/>
        <v>0</v>
      </c>
      <c r="J55" s="23">
        <v>130</v>
      </c>
      <c r="K55" s="27">
        <f t="shared" si="3"/>
        <v>0</v>
      </c>
      <c r="L55" s="124">
        <f t="shared" si="4"/>
        <v>0</v>
      </c>
      <c r="M55" s="125"/>
      <c r="N55" s="124">
        <f t="shared" si="5"/>
        <v>0</v>
      </c>
      <c r="O55" s="126"/>
      <c r="P55" s="125"/>
      <c r="Q55" s="121">
        <f t="shared" si="6"/>
        <v>0</v>
      </c>
      <c r="R55" s="122"/>
      <c r="S55" s="121">
        <f t="shared" si="7"/>
        <v>0</v>
      </c>
      <c r="T55" s="149"/>
      <c r="AP55" s="21"/>
      <c r="AQ55" s="21"/>
      <c r="AR55" s="21"/>
      <c r="AS55" s="21"/>
      <c r="AT55" s="21"/>
      <c r="AU55" s="21"/>
      <c r="AV55" s="21"/>
      <c r="AW55" s="21"/>
      <c r="AX55" s="21"/>
      <c r="AY55" s="21"/>
      <c r="AZ55" s="21"/>
      <c r="BA55" s="21"/>
      <c r="BB55" s="21"/>
      <c r="BC55" s="21"/>
      <c r="BD55" s="21"/>
      <c r="BE55" s="21"/>
    </row>
    <row r="56" spans="1:57" x14ac:dyDescent="0.25">
      <c r="A56" s="65">
        <v>27</v>
      </c>
      <c r="B56" s="27">
        <f t="shared" si="8"/>
        <v>0</v>
      </c>
      <c r="C56" s="124">
        <f t="shared" si="9"/>
        <v>0</v>
      </c>
      <c r="D56" s="125"/>
      <c r="E56" s="28">
        <f t="shared" si="0"/>
        <v>0</v>
      </c>
      <c r="F56" s="121">
        <f t="shared" si="1"/>
        <v>0</v>
      </c>
      <c r="G56" s="122"/>
      <c r="H56" s="29">
        <f t="shared" si="2"/>
        <v>0</v>
      </c>
      <c r="J56" s="23">
        <v>135</v>
      </c>
      <c r="K56" s="27">
        <f t="shared" si="3"/>
        <v>0</v>
      </c>
      <c r="L56" s="124">
        <f t="shared" si="4"/>
        <v>0</v>
      </c>
      <c r="M56" s="125"/>
      <c r="N56" s="124">
        <f t="shared" si="5"/>
        <v>0</v>
      </c>
      <c r="O56" s="126"/>
      <c r="P56" s="125"/>
      <c r="Q56" s="121">
        <f t="shared" si="6"/>
        <v>0</v>
      </c>
      <c r="R56" s="122"/>
      <c r="S56" s="121">
        <f t="shared" si="7"/>
        <v>0</v>
      </c>
      <c r="T56" s="149"/>
      <c r="AP56" s="21"/>
      <c r="AQ56" s="21"/>
      <c r="AR56" s="21"/>
      <c r="AS56" s="21"/>
      <c r="AT56" s="21"/>
      <c r="AU56" s="21"/>
      <c r="AV56" s="21"/>
      <c r="AW56" s="21"/>
      <c r="AX56" s="21"/>
      <c r="AY56" s="21"/>
      <c r="AZ56" s="21"/>
      <c r="BA56" s="21"/>
      <c r="BB56" s="21"/>
      <c r="BC56" s="21"/>
      <c r="BD56" s="21"/>
      <c r="BE56" s="21"/>
    </row>
    <row r="57" spans="1:57" x14ac:dyDescent="0.25">
      <c r="A57" s="65">
        <v>28</v>
      </c>
      <c r="B57" s="27">
        <f t="shared" si="8"/>
        <v>0</v>
      </c>
      <c r="C57" s="124">
        <f t="shared" si="9"/>
        <v>0</v>
      </c>
      <c r="D57" s="125"/>
      <c r="E57" s="28">
        <f t="shared" si="0"/>
        <v>0</v>
      </c>
      <c r="F57" s="121">
        <f t="shared" si="1"/>
        <v>0</v>
      </c>
      <c r="G57" s="122"/>
      <c r="H57" s="29">
        <f t="shared" si="2"/>
        <v>0</v>
      </c>
      <c r="J57" s="23">
        <v>140</v>
      </c>
      <c r="K57" s="27">
        <f t="shared" si="3"/>
        <v>0</v>
      </c>
      <c r="L57" s="124">
        <f t="shared" si="4"/>
        <v>0</v>
      </c>
      <c r="M57" s="125"/>
      <c r="N57" s="124">
        <f t="shared" si="5"/>
        <v>0</v>
      </c>
      <c r="O57" s="126"/>
      <c r="P57" s="125"/>
      <c r="Q57" s="121">
        <f t="shared" si="6"/>
        <v>0</v>
      </c>
      <c r="R57" s="122"/>
      <c r="S57" s="121">
        <f t="shared" si="7"/>
        <v>0</v>
      </c>
      <c r="T57" s="149"/>
      <c r="AJ57" s="1"/>
      <c r="AK57" s="1"/>
      <c r="AL57" s="1"/>
      <c r="AM57" s="1"/>
      <c r="AN57" s="1"/>
      <c r="AO57" s="1"/>
      <c r="AP57" s="1"/>
      <c r="AQ57" s="1"/>
      <c r="AR57" s="1"/>
      <c r="AS57" s="1"/>
      <c r="AT57" s="1"/>
      <c r="AU57" s="1"/>
      <c r="AV57" s="1"/>
      <c r="AW57" s="1"/>
      <c r="AX57" s="1"/>
      <c r="AY57" s="1"/>
      <c r="AZ57" s="1"/>
      <c r="BA57" s="1"/>
      <c r="BB57" s="1"/>
      <c r="BC57" s="1"/>
      <c r="BD57" s="1"/>
      <c r="BE57" s="1"/>
    </row>
    <row r="58" spans="1:57" x14ac:dyDescent="0.25">
      <c r="A58" s="65">
        <v>29</v>
      </c>
      <c r="B58" s="27">
        <f t="shared" si="8"/>
        <v>0</v>
      </c>
      <c r="C58" s="124">
        <f t="shared" si="9"/>
        <v>0</v>
      </c>
      <c r="D58" s="125"/>
      <c r="E58" s="28">
        <f t="shared" si="0"/>
        <v>0</v>
      </c>
      <c r="F58" s="121">
        <f t="shared" si="1"/>
        <v>0</v>
      </c>
      <c r="G58" s="122"/>
      <c r="H58" s="29">
        <f t="shared" si="2"/>
        <v>0</v>
      </c>
      <c r="J58" s="23">
        <v>145</v>
      </c>
      <c r="K58" s="27">
        <f t="shared" si="3"/>
        <v>0</v>
      </c>
      <c r="L58" s="124">
        <f t="shared" si="4"/>
        <v>0</v>
      </c>
      <c r="M58" s="125"/>
      <c r="N58" s="124">
        <f t="shared" si="5"/>
        <v>0</v>
      </c>
      <c r="O58" s="126"/>
      <c r="P58" s="125"/>
      <c r="Q58" s="121">
        <f t="shared" si="6"/>
        <v>0</v>
      </c>
      <c r="R58" s="122"/>
      <c r="S58" s="121">
        <f t="shared" si="7"/>
        <v>0</v>
      </c>
      <c r="T58" s="149"/>
      <c r="AJ58" s="113"/>
      <c r="AK58" s="113"/>
      <c r="AL58" s="113"/>
      <c r="AM58" s="113"/>
      <c r="AN58" s="113"/>
      <c r="AO58" s="113"/>
      <c r="AP58" s="113"/>
      <c r="AQ58" s="113"/>
      <c r="AR58" s="113"/>
      <c r="AS58" s="113"/>
      <c r="AT58" s="113"/>
      <c r="AU58" s="113"/>
      <c r="AV58" s="113"/>
      <c r="AW58" s="113"/>
      <c r="AX58" s="113"/>
      <c r="AY58" s="113"/>
      <c r="AZ58" s="113"/>
      <c r="BA58" s="113"/>
      <c r="BB58" s="113"/>
      <c r="BC58" s="113"/>
      <c r="BD58" s="113"/>
      <c r="BE58" s="113"/>
    </row>
    <row r="59" spans="1:57" ht="15.75" thickBot="1" x14ac:dyDescent="0.3">
      <c r="A59" s="66">
        <v>30</v>
      </c>
      <c r="B59" s="67">
        <f t="shared" si="8"/>
        <v>0</v>
      </c>
      <c r="C59" s="129">
        <f t="shared" si="9"/>
        <v>0</v>
      </c>
      <c r="D59" s="130"/>
      <c r="E59" s="68">
        <f t="shared" si="0"/>
        <v>0</v>
      </c>
      <c r="F59" s="127">
        <f t="shared" si="1"/>
        <v>0</v>
      </c>
      <c r="G59" s="128"/>
      <c r="H59" s="69">
        <f t="shared" si="2"/>
        <v>0</v>
      </c>
      <c r="I59" s="62"/>
      <c r="J59" s="70">
        <v>150</v>
      </c>
      <c r="K59" s="67">
        <f t="shared" si="3"/>
        <v>0</v>
      </c>
      <c r="L59" s="129">
        <f t="shared" si="4"/>
        <v>0</v>
      </c>
      <c r="M59" s="130"/>
      <c r="N59" s="129">
        <f t="shared" si="5"/>
        <v>0</v>
      </c>
      <c r="O59" s="148"/>
      <c r="P59" s="130"/>
      <c r="Q59" s="127">
        <f t="shared" si="6"/>
        <v>0</v>
      </c>
      <c r="R59" s="128"/>
      <c r="S59" s="127">
        <f t="shared" si="7"/>
        <v>0</v>
      </c>
      <c r="T59" s="150"/>
      <c r="AJ59" s="113"/>
      <c r="AK59" s="113"/>
      <c r="AL59" s="113"/>
      <c r="AM59" s="113"/>
      <c r="AN59" s="113"/>
      <c r="AO59" s="113"/>
      <c r="AP59" s="113"/>
      <c r="AQ59" s="113"/>
      <c r="AR59" s="113"/>
      <c r="AS59" s="113"/>
      <c r="AT59" s="113"/>
      <c r="AU59" s="113"/>
      <c r="AV59" s="113"/>
      <c r="AW59" s="113"/>
      <c r="AX59" s="113"/>
      <c r="AY59" s="113"/>
      <c r="AZ59" s="113"/>
      <c r="BA59" s="113"/>
      <c r="BB59" s="113"/>
      <c r="BC59" s="113"/>
      <c r="BD59" s="113"/>
      <c r="BE59" s="113"/>
    </row>
    <row r="60" spans="1:57" ht="15.75" thickTop="1" x14ac:dyDescent="0.25"/>
    <row r="64" spans="1:57" x14ac:dyDescent="0.25">
      <c r="Q64" s="1"/>
      <c r="R64" s="1"/>
      <c r="S64" s="1"/>
      <c r="T64" s="1"/>
      <c r="U64" s="1"/>
      <c r="V64" s="1"/>
      <c r="W64" s="1"/>
      <c r="X64" s="1"/>
      <c r="Y64" s="1"/>
    </row>
    <row r="67" spans="17:25" x14ac:dyDescent="0.25">
      <c r="Q67" s="1"/>
      <c r="R67" s="1"/>
      <c r="S67" s="1"/>
      <c r="T67" s="1"/>
      <c r="U67" s="1"/>
      <c r="V67" s="1"/>
      <c r="W67" s="1"/>
      <c r="X67" s="1"/>
      <c r="Y67" s="1"/>
    </row>
    <row r="68" spans="17:25" x14ac:dyDescent="0.25">
      <c r="Q68" s="113"/>
      <c r="R68" s="113"/>
      <c r="S68" s="113"/>
      <c r="T68" s="113"/>
      <c r="U68" s="113"/>
      <c r="V68" s="113"/>
      <c r="W68" s="113"/>
      <c r="X68" s="113"/>
      <c r="Y68" s="113"/>
    </row>
    <row r="69" spans="17:25" x14ac:dyDescent="0.25">
      <c r="Q69" s="113"/>
      <c r="R69" s="113"/>
      <c r="S69" s="113"/>
      <c r="T69" s="113"/>
      <c r="U69" s="113"/>
      <c r="V69" s="113"/>
      <c r="W69" s="113"/>
      <c r="X69" s="113"/>
      <c r="Y69" s="113"/>
    </row>
  </sheetData>
  <sheetProtection algorithmName="SHA-512" hashValue="QV+L2dmnfpdQZh6jH8Tak4RJhVzxVbJMTCdV4ZEzyYS+9P8PYJE/CIGA08bduw6PkKsmMwaq6Ay8YA4nke6rRQ==" saltValue="UXlze6ISTJ42yHy2QsGlKQ==" spinCount="100000" sheet="1" selectLockedCells="1"/>
  <mergeCells count="214">
    <mergeCell ref="A26:B26"/>
    <mergeCell ref="A24:B24"/>
    <mergeCell ref="A25:B25"/>
    <mergeCell ref="A20:C20"/>
    <mergeCell ref="A21:B21"/>
    <mergeCell ref="A22:B22"/>
    <mergeCell ref="A23:B23"/>
    <mergeCell ref="A6:B6"/>
    <mergeCell ref="A7:C18"/>
    <mergeCell ref="A4:E4"/>
    <mergeCell ref="Q55:R55"/>
    <mergeCell ref="Q56:R56"/>
    <mergeCell ref="Q57:R57"/>
    <mergeCell ref="Q58:R58"/>
    <mergeCell ref="Q59:R59"/>
    <mergeCell ref="Q50:R50"/>
    <mergeCell ref="Q51:R51"/>
    <mergeCell ref="Q52:R52"/>
    <mergeCell ref="Q53:R53"/>
    <mergeCell ref="Q54:R54"/>
    <mergeCell ref="Q45:R45"/>
    <mergeCell ref="Q46:R46"/>
    <mergeCell ref="Q47:R47"/>
    <mergeCell ref="Q48:R48"/>
    <mergeCell ref="Q49:R49"/>
    <mergeCell ref="Q40:R40"/>
    <mergeCell ref="Q41:R41"/>
    <mergeCell ref="Q42:R42"/>
    <mergeCell ref="Q43:R43"/>
    <mergeCell ref="Q44:R44"/>
    <mergeCell ref="S40:T40"/>
    <mergeCell ref="S41:T41"/>
    <mergeCell ref="S42:T42"/>
    <mergeCell ref="S43:T43"/>
    <mergeCell ref="S44:T44"/>
    <mergeCell ref="S35:T35"/>
    <mergeCell ref="S36:T36"/>
    <mergeCell ref="S37:T37"/>
    <mergeCell ref="S38:T38"/>
    <mergeCell ref="S39:T39"/>
    <mergeCell ref="L57:M57"/>
    <mergeCell ref="L58:M58"/>
    <mergeCell ref="L59:M59"/>
    <mergeCell ref="Q29:R29"/>
    <mergeCell ref="Q30:R30"/>
    <mergeCell ref="Q31:R31"/>
    <mergeCell ref="Q32:R32"/>
    <mergeCell ref="Q33:R33"/>
    <mergeCell ref="Q34:R34"/>
    <mergeCell ref="L52:M52"/>
    <mergeCell ref="L53:M53"/>
    <mergeCell ref="L54:M54"/>
    <mergeCell ref="L55:M55"/>
    <mergeCell ref="L56:M56"/>
    <mergeCell ref="L47:M47"/>
    <mergeCell ref="L48:M48"/>
    <mergeCell ref="L49:M49"/>
    <mergeCell ref="L50:M50"/>
    <mergeCell ref="L51:M51"/>
    <mergeCell ref="Q35:R35"/>
    <mergeCell ref="Q36:R36"/>
    <mergeCell ref="Q37:R37"/>
    <mergeCell ref="Q38:R38"/>
    <mergeCell ref="Q39:R39"/>
    <mergeCell ref="N56:P56"/>
    <mergeCell ref="N57:P57"/>
    <mergeCell ref="N58:P58"/>
    <mergeCell ref="N59:P59"/>
    <mergeCell ref="S30:T30"/>
    <mergeCell ref="S31:T31"/>
    <mergeCell ref="S32:T32"/>
    <mergeCell ref="S33:T33"/>
    <mergeCell ref="S34:T34"/>
    <mergeCell ref="S59:T59"/>
    <mergeCell ref="S50:T50"/>
    <mergeCell ref="S51:T51"/>
    <mergeCell ref="S52:T52"/>
    <mergeCell ref="S53:T53"/>
    <mergeCell ref="S54:T54"/>
    <mergeCell ref="S45:T45"/>
    <mergeCell ref="S46:T46"/>
    <mergeCell ref="S47:T47"/>
    <mergeCell ref="S48:T48"/>
    <mergeCell ref="S49:T49"/>
    <mergeCell ref="S55:T55"/>
    <mergeCell ref="S56:T56"/>
    <mergeCell ref="S57:T57"/>
    <mergeCell ref="S58:T58"/>
    <mergeCell ref="L30:M30"/>
    <mergeCell ref="L31:M31"/>
    <mergeCell ref="L32:M32"/>
    <mergeCell ref="L33:M33"/>
    <mergeCell ref="L34:M34"/>
    <mergeCell ref="L35:M35"/>
    <mergeCell ref="L36:M36"/>
    <mergeCell ref="L37:M37"/>
    <mergeCell ref="L38:M38"/>
    <mergeCell ref="L41:M41"/>
    <mergeCell ref="N51:P51"/>
    <mergeCell ref="N52:P52"/>
    <mergeCell ref="N53:P53"/>
    <mergeCell ref="N54:P54"/>
    <mergeCell ref="N55:P55"/>
    <mergeCell ref="N46:P46"/>
    <mergeCell ref="N47:P47"/>
    <mergeCell ref="N48:P48"/>
    <mergeCell ref="N49:P49"/>
    <mergeCell ref="N50:P50"/>
    <mergeCell ref="N41:P41"/>
    <mergeCell ref="N42:P42"/>
    <mergeCell ref="N43:P43"/>
    <mergeCell ref="N44:P44"/>
    <mergeCell ref="N45:P45"/>
    <mergeCell ref="L42:M42"/>
    <mergeCell ref="L43:M43"/>
    <mergeCell ref="L44:M44"/>
    <mergeCell ref="L45:M45"/>
    <mergeCell ref="L46:M46"/>
    <mergeCell ref="N39:P39"/>
    <mergeCell ref="N40:P40"/>
    <mergeCell ref="N31:P31"/>
    <mergeCell ref="N32:P32"/>
    <mergeCell ref="N33:P33"/>
    <mergeCell ref="N34:P34"/>
    <mergeCell ref="N35:P35"/>
    <mergeCell ref="L39:M39"/>
    <mergeCell ref="L40:M40"/>
    <mergeCell ref="Q28:T28"/>
    <mergeCell ref="F29:G29"/>
    <mergeCell ref="C28:E28"/>
    <mergeCell ref="F28:H28"/>
    <mergeCell ref="S29:T29"/>
    <mergeCell ref="C29:D29"/>
    <mergeCell ref="N7:O7"/>
    <mergeCell ref="N29:P29"/>
    <mergeCell ref="L29:M29"/>
    <mergeCell ref="L28:P28"/>
    <mergeCell ref="O17:P17"/>
    <mergeCell ref="O18:P18"/>
    <mergeCell ref="O19:P19"/>
    <mergeCell ref="O20:P20"/>
    <mergeCell ref="O21:P21"/>
    <mergeCell ref="O22:P22"/>
    <mergeCell ref="O23:P23"/>
    <mergeCell ref="N13:O13"/>
    <mergeCell ref="N12:O12"/>
    <mergeCell ref="N11:O11"/>
    <mergeCell ref="N9:O9"/>
    <mergeCell ref="N8:O8"/>
    <mergeCell ref="F42:G42"/>
    <mergeCell ref="F43:G43"/>
    <mergeCell ref="F44:G44"/>
    <mergeCell ref="F45:G45"/>
    <mergeCell ref="F46:G46"/>
    <mergeCell ref="F47:G47"/>
    <mergeCell ref="F48:G48"/>
    <mergeCell ref="F49:G49"/>
    <mergeCell ref="F50:G50"/>
    <mergeCell ref="F59:G59"/>
    <mergeCell ref="C59:D59"/>
    <mergeCell ref="C58:D58"/>
    <mergeCell ref="C57:D57"/>
    <mergeCell ref="C56:D56"/>
    <mergeCell ref="F57:G57"/>
    <mergeCell ref="F58:G58"/>
    <mergeCell ref="C51:D51"/>
    <mergeCell ref="C49:D49"/>
    <mergeCell ref="C50:D50"/>
    <mergeCell ref="C55:D55"/>
    <mergeCell ref="F52:G52"/>
    <mergeCell ref="F54:G54"/>
    <mergeCell ref="F55:G55"/>
    <mergeCell ref="F56:G56"/>
    <mergeCell ref="F53:G53"/>
    <mergeCell ref="C54:D54"/>
    <mergeCell ref="C53:D53"/>
    <mergeCell ref="C52:D52"/>
    <mergeCell ref="F51:G51"/>
    <mergeCell ref="C48:D48"/>
    <mergeCell ref="C43:D43"/>
    <mergeCell ref="C44:D44"/>
    <mergeCell ref="C45:D45"/>
    <mergeCell ref="C46:D46"/>
    <mergeCell ref="C47:D47"/>
    <mergeCell ref="C42:D42"/>
    <mergeCell ref="C36:D36"/>
    <mergeCell ref="C37:D37"/>
    <mergeCell ref="C38:D38"/>
    <mergeCell ref="C39:D39"/>
    <mergeCell ref="C40:D40"/>
    <mergeCell ref="F39:G39"/>
    <mergeCell ref="F30:G30"/>
    <mergeCell ref="F31:G31"/>
    <mergeCell ref="F32:G32"/>
    <mergeCell ref="F33:G33"/>
    <mergeCell ref="F4:P4"/>
    <mergeCell ref="C41:D41"/>
    <mergeCell ref="C30:D30"/>
    <mergeCell ref="C31:D31"/>
    <mergeCell ref="C32:D32"/>
    <mergeCell ref="C33:D33"/>
    <mergeCell ref="C34:D34"/>
    <mergeCell ref="C35:D35"/>
    <mergeCell ref="F40:G40"/>
    <mergeCell ref="F41:G41"/>
    <mergeCell ref="F34:G34"/>
    <mergeCell ref="F35:G35"/>
    <mergeCell ref="F36:G36"/>
    <mergeCell ref="F37:G37"/>
    <mergeCell ref="F38:G38"/>
    <mergeCell ref="N30:P30"/>
    <mergeCell ref="N36:P36"/>
    <mergeCell ref="N37:P37"/>
    <mergeCell ref="N38:P38"/>
  </mergeCells>
  <pageMargins left="0.7" right="0.7" top="0.75" bottom="0.75" header="0.3" footer="0.3"/>
  <pageSetup paperSize="3" scale="78" orientation="landscape" r:id="rId1"/>
  <ignoredErrors>
    <ignoredError sqref="L24 H26:H27 E27:F27" evalErro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The Calculator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Dickmann</dc:creator>
  <cp:lastModifiedBy>Ben Dickmann</cp:lastModifiedBy>
  <cp:lastPrinted>2017-03-14T19:44:44Z</cp:lastPrinted>
  <dcterms:created xsi:type="dcterms:W3CDTF">2017-03-14T12:50:52Z</dcterms:created>
  <dcterms:modified xsi:type="dcterms:W3CDTF">2018-05-21T15:43:10Z</dcterms:modified>
</cp:coreProperties>
</file>